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Racunovodstvo\Desktop\"/>
    </mc:Choice>
  </mc:AlternateContent>
  <xr:revisionPtr revIDLastSave="0" documentId="13_ncr:1_{E2AC975A-F1EA-4920-B9CA-7C19B660C0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RGAN.,EKON.,PROGR.,IZVORI,LOK." sheetId="1" r:id="rId1"/>
    <sheet name="Lis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89" i="1" l="1"/>
  <c r="G487" i="1"/>
  <c r="G486" i="1" s="1"/>
  <c r="G485" i="1"/>
  <c r="G483" i="1" s="1"/>
  <c r="G482" i="1" s="1"/>
  <c r="G481" i="1" s="1"/>
  <c r="G480" i="1" s="1"/>
  <c r="G484" i="1"/>
  <c r="G479" i="1"/>
  <c r="G478" i="1"/>
  <c r="G476" i="1"/>
  <c r="G475" i="1"/>
  <c r="G474" i="1" s="1"/>
  <c r="G472" i="1"/>
  <c r="G471" i="1" s="1"/>
  <c r="G470" i="1" s="1"/>
  <c r="G469" i="1"/>
  <c r="G468" i="1" s="1"/>
  <c r="G467" i="1"/>
  <c r="G466" i="1" s="1"/>
  <c r="G465" i="1" s="1"/>
  <c r="G463" i="1"/>
  <c r="G461" i="1"/>
  <c r="G459" i="1"/>
  <c r="G458" i="1"/>
  <c r="G456" i="1" s="1"/>
  <c r="D477" i="1"/>
  <c r="D464" i="1"/>
  <c r="D463" i="1" s="1"/>
  <c r="D462" i="1"/>
  <c r="D446" i="1"/>
  <c r="D440" i="1"/>
  <c r="D439" i="1"/>
  <c r="D443" i="1"/>
  <c r="D442" i="1"/>
  <c r="D436" i="1"/>
  <c r="D431" i="1"/>
  <c r="D425" i="1"/>
  <c r="D424" i="1"/>
  <c r="D418" i="1"/>
  <c r="D417" i="1" s="1"/>
  <c r="D355" i="1"/>
  <c r="D361" i="1"/>
  <c r="D326" i="1"/>
  <c r="D318" i="1"/>
  <c r="D317" i="1"/>
  <c r="D314" i="1"/>
  <c r="D310" i="1"/>
  <c r="D309" i="1"/>
  <c r="D56" i="1"/>
  <c r="E56" i="1" s="1"/>
  <c r="D85" i="1"/>
  <c r="E85" i="1" s="1"/>
  <c r="E86" i="1"/>
  <c r="E60" i="1"/>
  <c r="E452" i="1"/>
  <c r="D311" i="1"/>
  <c r="D319" i="1"/>
  <c r="E450" i="1"/>
  <c r="E449" i="1" s="1"/>
  <c r="E448" i="1" s="1"/>
  <c r="E447" i="1" s="1"/>
  <c r="E445" i="1"/>
  <c r="E444" i="1" s="1"/>
  <c r="E435" i="1"/>
  <c r="E434" i="1" s="1"/>
  <c r="E441" i="1"/>
  <c r="E430" i="1"/>
  <c r="E429" i="1" s="1"/>
  <c r="E428" i="1" s="1"/>
  <c r="E419" i="1"/>
  <c r="E427" i="1"/>
  <c r="E426" i="1" s="1"/>
  <c r="E423" i="1"/>
  <c r="E422" i="1" s="1"/>
  <c r="E417" i="1"/>
  <c r="E416" i="1" s="1"/>
  <c r="E415" i="1"/>
  <c r="E414" i="1" s="1"/>
  <c r="E413" i="1"/>
  <c r="E412" i="1" s="1"/>
  <c r="E406" i="1"/>
  <c r="E405" i="1" s="1"/>
  <c r="E404" i="1" s="1"/>
  <c r="E403" i="1" s="1"/>
  <c r="E400" i="1"/>
  <c r="E399" i="1" s="1"/>
  <c r="E380" i="1"/>
  <c r="E379" i="1" s="1"/>
  <c r="E378" i="1" s="1"/>
  <c r="E393" i="1"/>
  <c r="E390" i="1"/>
  <c r="E389" i="1" s="1"/>
  <c r="D390" i="1"/>
  <c r="E396" i="1"/>
  <c r="E395" i="1" s="1"/>
  <c r="E394" i="1"/>
  <c r="E388" i="1"/>
  <c r="E387" i="1" s="1"/>
  <c r="E386" i="1" s="1"/>
  <c r="E384" i="1"/>
  <c r="E382" i="1" s="1"/>
  <c r="E381" i="1" s="1"/>
  <c r="E377" i="1"/>
  <c r="E376" i="1" s="1"/>
  <c r="E91" i="1"/>
  <c r="E370" i="1"/>
  <c r="E369" i="1" s="1"/>
  <c r="E368" i="1" s="1"/>
  <c r="E367" i="1" s="1"/>
  <c r="E366" i="1"/>
  <c r="E365" i="1" s="1"/>
  <c r="E364" i="1"/>
  <c r="E363" i="1" s="1"/>
  <c r="E360" i="1"/>
  <c r="E359" i="1" s="1"/>
  <c r="E358" i="1"/>
  <c r="E357" i="1" s="1"/>
  <c r="E356" i="1" s="1"/>
  <c r="E354" i="1"/>
  <c r="E353" i="1" s="1"/>
  <c r="D456" i="1"/>
  <c r="D455" i="1" s="1"/>
  <c r="D454" i="1" s="1"/>
  <c r="D483" i="1"/>
  <c r="D482" i="1" s="1"/>
  <c r="E108" i="1"/>
  <c r="D107" i="1"/>
  <c r="E107" i="1" s="1"/>
  <c r="E115" i="1"/>
  <c r="E484" i="1"/>
  <c r="D471" i="1"/>
  <c r="D470" i="1" s="1"/>
  <c r="E463" i="1"/>
  <c r="E489" i="1"/>
  <c r="E487" i="1"/>
  <c r="E486" i="1" s="1"/>
  <c r="E485" i="1"/>
  <c r="E479" i="1"/>
  <c r="E478" i="1" s="1"/>
  <c r="E476" i="1"/>
  <c r="E475" i="1"/>
  <c r="E474" i="1" s="1"/>
  <c r="E472" i="1"/>
  <c r="E471" i="1" s="1"/>
  <c r="E470" i="1" s="1"/>
  <c r="E469" i="1"/>
  <c r="E468" i="1" s="1"/>
  <c r="E467" i="1"/>
  <c r="E466" i="1" s="1"/>
  <c r="E461" i="1"/>
  <c r="E458" i="1"/>
  <c r="E456" i="1" s="1"/>
  <c r="E455" i="1" s="1"/>
  <c r="E459" i="1"/>
  <c r="J110" i="1"/>
  <c r="I110" i="1"/>
  <c r="H110" i="1"/>
  <c r="E236" i="1"/>
  <c r="E421" i="1" l="1"/>
  <c r="E410" i="1" s="1"/>
  <c r="E409" i="1" s="1"/>
  <c r="G460" i="1"/>
  <c r="E411" i="1"/>
  <c r="G473" i="1"/>
  <c r="E362" i="1"/>
  <c r="E352" i="1" s="1"/>
  <c r="E351" i="1" s="1"/>
  <c r="E350" i="1" s="1"/>
  <c r="G455" i="1"/>
  <c r="G454" i="1"/>
  <c r="G453" i="1" s="1"/>
  <c r="D315" i="1"/>
  <c r="E454" i="1"/>
  <c r="E398" i="1"/>
  <c r="E397" i="1" s="1"/>
  <c r="E392" i="1"/>
  <c r="E385" i="1"/>
  <c r="E374" i="1"/>
  <c r="E375" i="1"/>
  <c r="E473" i="1"/>
  <c r="E483" i="1"/>
  <c r="E482" i="1" s="1"/>
  <c r="E481" i="1" s="1"/>
  <c r="E480" i="1" s="1"/>
  <c r="E465" i="1"/>
  <c r="E460" i="1"/>
  <c r="E109" i="1"/>
  <c r="E341" i="1"/>
  <c r="E348" i="1"/>
  <c r="E347" i="1" s="1"/>
  <c r="E346" i="1" s="1"/>
  <c r="E345" i="1" s="1"/>
  <c r="E344" i="1"/>
  <c r="E343" i="1" s="1"/>
  <c r="E342" i="1" s="1"/>
  <c r="E340" i="1"/>
  <c r="H318" i="1"/>
  <c r="J318" i="1"/>
  <c r="H317" i="1"/>
  <c r="J317" i="1"/>
  <c r="D54" i="1"/>
  <c r="D53" i="1" s="1"/>
  <c r="H59" i="1"/>
  <c r="J59" i="1"/>
  <c r="J458" i="1"/>
  <c r="I458" i="1"/>
  <c r="H458" i="1"/>
  <c r="J457" i="1"/>
  <c r="I457" i="1"/>
  <c r="H457" i="1"/>
  <c r="I456" i="1"/>
  <c r="I455" i="1"/>
  <c r="I454" i="1"/>
  <c r="E453" i="1" l="1"/>
  <c r="E373" i="1"/>
  <c r="E372" i="1" s="1"/>
  <c r="E339" i="1"/>
  <c r="E53" i="1"/>
  <c r="J454" i="1"/>
  <c r="H455" i="1"/>
  <c r="J455" i="1"/>
  <c r="H456" i="1"/>
  <c r="J456" i="1"/>
  <c r="H454" i="1" l="1"/>
  <c r="D339" i="1" l="1"/>
  <c r="E338" i="1"/>
  <c r="E337" i="1"/>
  <c r="E332" i="1"/>
  <c r="E331" i="1" s="1"/>
  <c r="E330" i="1" s="1"/>
  <c r="E329" i="1" s="1"/>
  <c r="E328" i="1"/>
  <c r="E327" i="1" s="1"/>
  <c r="E325" i="1"/>
  <c r="E320" i="1"/>
  <c r="E319" i="1" s="1"/>
  <c r="E316" i="1"/>
  <c r="E315" i="1" s="1"/>
  <c r="E313" i="1"/>
  <c r="E312" i="1"/>
  <c r="E311" i="1" s="1"/>
  <c r="E305" i="1"/>
  <c r="E304" i="1" s="1"/>
  <c r="E303" i="1"/>
  <c r="E302" i="1" s="1"/>
  <c r="E301" i="1"/>
  <c r="E300" i="1" s="1"/>
  <c r="E297" i="1"/>
  <c r="E293" i="1"/>
  <c r="E292" i="1" s="1"/>
  <c r="E291" i="1" s="1"/>
  <c r="E290" i="1" s="1"/>
  <c r="E286" i="1"/>
  <c r="E285" i="1" s="1"/>
  <c r="E284" i="1" s="1"/>
  <c r="E283" i="1" s="1"/>
  <c r="D286" i="1"/>
  <c r="D285" i="1" s="1"/>
  <c r="D284" i="1" s="1"/>
  <c r="D283" i="1" s="1"/>
  <c r="E282" i="1"/>
  <c r="E281" i="1" s="1"/>
  <c r="E280" i="1" s="1"/>
  <c r="E279" i="1" s="1"/>
  <c r="E278" i="1" s="1"/>
  <c r="E277" i="1"/>
  <c r="E276" i="1" s="1"/>
  <c r="E275" i="1" s="1"/>
  <c r="E274" i="1"/>
  <c r="E273" i="1" s="1"/>
  <c r="E272" i="1" s="1"/>
  <c r="E271" i="1"/>
  <c r="E270" i="1" s="1"/>
  <c r="E269" i="1"/>
  <c r="E268" i="1" s="1"/>
  <c r="E267" i="1"/>
  <c r="E266" i="1" s="1"/>
  <c r="E265" i="1"/>
  <c r="E264" i="1" s="1"/>
  <c r="E254" i="1"/>
  <c r="E255" i="1"/>
  <c r="E253" i="1"/>
  <c r="E251" i="1"/>
  <c r="E250" i="1"/>
  <c r="E248" i="1"/>
  <c r="E247" i="1"/>
  <c r="D246" i="1"/>
  <c r="E246" i="1" s="1"/>
  <c r="E245" i="1"/>
  <c r="E233" i="1"/>
  <c r="E237" i="1"/>
  <c r="E239" i="1"/>
  <c r="E134" i="1"/>
  <c r="E136" i="1"/>
  <c r="E138" i="1"/>
  <c r="E141" i="1"/>
  <c r="E142" i="1"/>
  <c r="E144" i="1"/>
  <c r="E146" i="1"/>
  <c r="E147" i="1"/>
  <c r="E148" i="1"/>
  <c r="E149" i="1"/>
  <c r="E151" i="1"/>
  <c r="E153" i="1"/>
  <c r="E154" i="1"/>
  <c r="E156" i="1"/>
  <c r="E159" i="1"/>
  <c r="E160" i="1"/>
  <c r="E161" i="1"/>
  <c r="E163" i="1"/>
  <c r="E165" i="1"/>
  <c r="E167" i="1"/>
  <c r="E169" i="1"/>
  <c r="E171" i="1"/>
  <c r="E172" i="1"/>
  <c r="E174" i="1"/>
  <c r="E175" i="1"/>
  <c r="E176" i="1"/>
  <c r="E178" i="1"/>
  <c r="E180" i="1"/>
  <c r="E181" i="1"/>
  <c r="E184" i="1"/>
  <c r="E187" i="1"/>
  <c r="E188" i="1"/>
  <c r="E190" i="1"/>
  <c r="E192" i="1"/>
  <c r="E194" i="1"/>
  <c r="E196" i="1"/>
  <c r="E200" i="1"/>
  <c r="E202" i="1"/>
  <c r="E204" i="1"/>
  <c r="E132" i="1"/>
  <c r="E97" i="1"/>
  <c r="E84" i="1"/>
  <c r="E71" i="1"/>
  <c r="E65" i="1"/>
  <c r="E57" i="1"/>
  <c r="E58" i="1"/>
  <c r="E55" i="1"/>
  <c r="D26" i="1"/>
  <c r="E67" i="1" l="1"/>
  <c r="E296" i="1"/>
  <c r="E295" i="1" s="1"/>
  <c r="E324" i="1"/>
  <c r="E299" i="1"/>
  <c r="E336" i="1"/>
  <c r="E335" i="1" s="1"/>
  <c r="E334" i="1" s="1"/>
  <c r="E333" i="1" s="1"/>
  <c r="E263" i="1"/>
  <c r="E38" i="1"/>
  <c r="E39" i="1"/>
  <c r="E41" i="1"/>
  <c r="E46" i="1"/>
  <c r="E262" i="1" l="1"/>
  <c r="E261" i="1" s="1"/>
  <c r="E260" i="1" s="1"/>
  <c r="E26" i="1"/>
  <c r="E27" i="1"/>
  <c r="E28" i="1"/>
  <c r="E29" i="1"/>
  <c r="E30" i="1"/>
  <c r="E21" i="1"/>
  <c r="E22" i="1"/>
  <c r="E23" i="1"/>
  <c r="E19" i="1"/>
  <c r="E18" i="1"/>
  <c r="C26" i="2"/>
  <c r="D26" i="2"/>
  <c r="C27" i="2"/>
  <c r="D27" i="2"/>
  <c r="B27" i="2"/>
  <c r="B26" i="2"/>
  <c r="D16" i="2"/>
  <c r="C16" i="2"/>
  <c r="B16" i="2"/>
  <c r="C6" i="2"/>
  <c r="D6" i="2"/>
  <c r="B6" i="2"/>
  <c r="J108" i="1" l="1"/>
  <c r="D20" i="1" l="1"/>
  <c r="E20" i="1" l="1"/>
  <c r="I20" i="1"/>
  <c r="H20" i="1"/>
  <c r="J20" i="1"/>
  <c r="H132" i="1"/>
  <c r="I132" i="1"/>
  <c r="J132" i="1"/>
  <c r="H134" i="1"/>
  <c r="I134" i="1"/>
  <c r="J134" i="1"/>
  <c r="H136" i="1"/>
  <c r="I136" i="1"/>
  <c r="J136" i="1"/>
  <c r="H141" i="1"/>
  <c r="I141" i="1"/>
  <c r="J141" i="1"/>
  <c r="H142" i="1"/>
  <c r="I142" i="1"/>
  <c r="J142" i="1"/>
  <c r="H144" i="1"/>
  <c r="I144" i="1"/>
  <c r="J144" i="1"/>
  <c r="H146" i="1"/>
  <c r="I146" i="1"/>
  <c r="J146" i="1"/>
  <c r="H147" i="1"/>
  <c r="I147" i="1"/>
  <c r="J147" i="1"/>
  <c r="H148" i="1"/>
  <c r="I148" i="1"/>
  <c r="J148" i="1"/>
  <c r="H151" i="1"/>
  <c r="I151" i="1"/>
  <c r="J151" i="1"/>
  <c r="H153" i="1"/>
  <c r="I153" i="1"/>
  <c r="J153" i="1"/>
  <c r="H154" i="1"/>
  <c r="J154" i="1"/>
  <c r="H156" i="1"/>
  <c r="I156" i="1"/>
  <c r="J156" i="1"/>
  <c r="H159" i="1"/>
  <c r="I159" i="1"/>
  <c r="J159" i="1"/>
  <c r="H160" i="1"/>
  <c r="I160" i="1"/>
  <c r="J160" i="1"/>
  <c r="H161" i="1"/>
  <c r="I161" i="1"/>
  <c r="J161" i="1"/>
  <c r="H163" i="1"/>
  <c r="I163" i="1"/>
  <c r="J163" i="1"/>
  <c r="H165" i="1"/>
  <c r="I165" i="1"/>
  <c r="J165" i="1"/>
  <c r="H167" i="1"/>
  <c r="I167" i="1"/>
  <c r="J167" i="1"/>
  <c r="H169" i="1"/>
  <c r="I169" i="1"/>
  <c r="J169" i="1"/>
  <c r="H171" i="1"/>
  <c r="I171" i="1"/>
  <c r="J171" i="1"/>
  <c r="H176" i="1"/>
  <c r="I176" i="1"/>
  <c r="J176" i="1"/>
  <c r="H178" i="1"/>
  <c r="I178" i="1"/>
  <c r="J178" i="1"/>
  <c r="H180" i="1"/>
  <c r="I180" i="1"/>
  <c r="J180" i="1"/>
  <c r="H181" i="1"/>
  <c r="I181" i="1"/>
  <c r="J181" i="1"/>
  <c r="H190" i="1"/>
  <c r="I190" i="1"/>
  <c r="J190" i="1"/>
  <c r="H194" i="1"/>
  <c r="I194" i="1"/>
  <c r="J194" i="1"/>
  <c r="H196" i="1"/>
  <c r="I196" i="1"/>
  <c r="J196" i="1"/>
  <c r="H200" i="1"/>
  <c r="I200" i="1"/>
  <c r="J200" i="1"/>
  <c r="H204" i="1"/>
  <c r="I204" i="1"/>
  <c r="J204" i="1"/>
  <c r="H224" i="1"/>
  <c r="I224" i="1"/>
  <c r="J224" i="1"/>
  <c r="H233" i="1"/>
  <c r="I233" i="1"/>
  <c r="J233" i="1"/>
  <c r="H236" i="1"/>
  <c r="I236" i="1"/>
  <c r="J236" i="1"/>
  <c r="H245" i="1"/>
  <c r="I245" i="1"/>
  <c r="J245" i="1"/>
  <c r="H247" i="1"/>
  <c r="I247" i="1"/>
  <c r="J247" i="1"/>
  <c r="H250" i="1"/>
  <c r="I250" i="1"/>
  <c r="J250" i="1"/>
  <c r="H251" i="1"/>
  <c r="I251" i="1"/>
  <c r="J251" i="1"/>
  <c r="H254" i="1"/>
  <c r="I254" i="1"/>
  <c r="J254" i="1"/>
  <c r="H255" i="1"/>
  <c r="I255" i="1"/>
  <c r="J255" i="1"/>
  <c r="H265" i="1"/>
  <c r="I265" i="1"/>
  <c r="J265" i="1"/>
  <c r="H267" i="1"/>
  <c r="I267" i="1"/>
  <c r="J267" i="1"/>
  <c r="H269" i="1"/>
  <c r="I269" i="1"/>
  <c r="J269" i="1"/>
  <c r="H271" i="1"/>
  <c r="I271" i="1"/>
  <c r="J271" i="1"/>
  <c r="H274" i="1"/>
  <c r="I274" i="1"/>
  <c r="J274" i="1"/>
  <c r="H277" i="1"/>
  <c r="I277" i="1"/>
  <c r="J277" i="1"/>
  <c r="H282" i="1"/>
  <c r="I282" i="1"/>
  <c r="J282" i="1"/>
  <c r="H293" i="1"/>
  <c r="I293" i="1"/>
  <c r="J293" i="1"/>
  <c r="H297" i="1"/>
  <c r="I297" i="1"/>
  <c r="J297" i="1"/>
  <c r="H301" i="1"/>
  <c r="I301" i="1"/>
  <c r="J301" i="1"/>
  <c r="H303" i="1"/>
  <c r="I303" i="1"/>
  <c r="J303" i="1"/>
  <c r="H305" i="1"/>
  <c r="I305" i="1"/>
  <c r="J305" i="1"/>
  <c r="I308" i="1"/>
  <c r="H309" i="1"/>
  <c r="I309" i="1"/>
  <c r="J309" i="1"/>
  <c r="H310" i="1"/>
  <c r="I310" i="1"/>
  <c r="J310" i="1"/>
  <c r="H312" i="1"/>
  <c r="I312" i="1"/>
  <c r="J312" i="1"/>
  <c r="H314" i="1"/>
  <c r="I314" i="1"/>
  <c r="J314" i="1"/>
  <c r="H316" i="1"/>
  <c r="I316" i="1"/>
  <c r="J316" i="1"/>
  <c r="H320" i="1"/>
  <c r="I320" i="1"/>
  <c r="J320" i="1"/>
  <c r="H326" i="1"/>
  <c r="I326" i="1"/>
  <c r="J326" i="1"/>
  <c r="H328" i="1"/>
  <c r="I328" i="1"/>
  <c r="J328" i="1"/>
  <c r="H332" i="1"/>
  <c r="I332" i="1"/>
  <c r="J332" i="1"/>
  <c r="H337" i="1"/>
  <c r="I337" i="1"/>
  <c r="J337" i="1"/>
  <c r="H338" i="1"/>
  <c r="I338" i="1"/>
  <c r="J338" i="1"/>
  <c r="H340" i="1"/>
  <c r="I340" i="1"/>
  <c r="J340" i="1"/>
  <c r="H341" i="1"/>
  <c r="I341" i="1"/>
  <c r="J341" i="1"/>
  <c r="H344" i="1"/>
  <c r="I344" i="1"/>
  <c r="J344" i="1"/>
  <c r="H355" i="1"/>
  <c r="I355" i="1"/>
  <c r="J355" i="1"/>
  <c r="H358" i="1"/>
  <c r="I358" i="1"/>
  <c r="J358" i="1"/>
  <c r="H361" i="1"/>
  <c r="I361" i="1"/>
  <c r="J361" i="1"/>
  <c r="H364" i="1"/>
  <c r="I364" i="1"/>
  <c r="J364" i="1"/>
  <c r="H366" i="1"/>
  <c r="I366" i="1"/>
  <c r="J366" i="1"/>
  <c r="H377" i="1"/>
  <c r="I377" i="1"/>
  <c r="J377" i="1"/>
  <c r="H380" i="1"/>
  <c r="I380" i="1"/>
  <c r="J380" i="1"/>
  <c r="H384" i="1"/>
  <c r="I384" i="1"/>
  <c r="J384" i="1"/>
  <c r="H388" i="1"/>
  <c r="I388" i="1"/>
  <c r="J388" i="1"/>
  <c r="H394" i="1"/>
  <c r="I394" i="1"/>
  <c r="J394" i="1"/>
  <c r="H396" i="1"/>
  <c r="I396" i="1"/>
  <c r="J396" i="1"/>
  <c r="H413" i="1"/>
  <c r="I413" i="1"/>
  <c r="J413" i="1"/>
  <c r="H415" i="1"/>
  <c r="I415" i="1"/>
  <c r="J415" i="1"/>
  <c r="H418" i="1"/>
  <c r="I418" i="1"/>
  <c r="J418" i="1"/>
  <c r="H423" i="1"/>
  <c r="I423" i="1"/>
  <c r="J423" i="1"/>
  <c r="H424" i="1"/>
  <c r="I424" i="1"/>
  <c r="J424" i="1"/>
  <c r="H425" i="1"/>
  <c r="I425" i="1"/>
  <c r="J425" i="1"/>
  <c r="H427" i="1"/>
  <c r="I427" i="1"/>
  <c r="J427" i="1"/>
  <c r="H431" i="1"/>
  <c r="I431" i="1"/>
  <c r="J431" i="1"/>
  <c r="H436" i="1"/>
  <c r="I436" i="1"/>
  <c r="J436" i="1"/>
  <c r="H439" i="1"/>
  <c r="I439" i="1"/>
  <c r="J439" i="1"/>
  <c r="I440" i="1"/>
  <c r="H442" i="1"/>
  <c r="I442" i="1"/>
  <c r="J442" i="1"/>
  <c r="H443" i="1"/>
  <c r="I443" i="1"/>
  <c r="J443" i="1"/>
  <c r="H446" i="1"/>
  <c r="I446" i="1"/>
  <c r="J446" i="1"/>
  <c r="H459" i="1"/>
  <c r="I459" i="1"/>
  <c r="J459" i="1"/>
  <c r="H462" i="1"/>
  <c r="I462" i="1"/>
  <c r="J462" i="1"/>
  <c r="H464" i="1"/>
  <c r="I464" i="1"/>
  <c r="J464" i="1"/>
  <c r="H467" i="1"/>
  <c r="I467" i="1"/>
  <c r="J467" i="1"/>
  <c r="H469" i="1"/>
  <c r="I469" i="1"/>
  <c r="J469" i="1"/>
  <c r="H472" i="1"/>
  <c r="I472" i="1"/>
  <c r="J472" i="1"/>
  <c r="H475" i="1"/>
  <c r="I475" i="1"/>
  <c r="J475" i="1"/>
  <c r="H477" i="1"/>
  <c r="I477" i="1"/>
  <c r="J477" i="1"/>
  <c r="H479" i="1"/>
  <c r="I479" i="1"/>
  <c r="J479" i="1"/>
  <c r="H484" i="1"/>
  <c r="I484" i="1"/>
  <c r="J484" i="1"/>
  <c r="H485" i="1"/>
  <c r="I485" i="1"/>
  <c r="J485" i="1"/>
  <c r="H18" i="1"/>
  <c r="I18" i="1"/>
  <c r="J18" i="1"/>
  <c r="H19" i="1"/>
  <c r="I19" i="1"/>
  <c r="J19" i="1"/>
  <c r="H21" i="1"/>
  <c r="I21" i="1"/>
  <c r="J21" i="1"/>
  <c r="H22" i="1"/>
  <c r="I22" i="1"/>
  <c r="J22" i="1"/>
  <c r="H23" i="1"/>
  <c r="I23" i="1"/>
  <c r="J23" i="1"/>
  <c r="H27" i="1"/>
  <c r="I27" i="1"/>
  <c r="J27" i="1"/>
  <c r="H28" i="1"/>
  <c r="I28" i="1"/>
  <c r="J28" i="1"/>
  <c r="H29" i="1"/>
  <c r="I29" i="1"/>
  <c r="J29" i="1"/>
  <c r="H38" i="1"/>
  <c r="I38" i="1"/>
  <c r="J38" i="1"/>
  <c r="H39" i="1"/>
  <c r="I39" i="1"/>
  <c r="J39" i="1"/>
  <c r="H46" i="1"/>
  <c r="I46" i="1"/>
  <c r="J46" i="1"/>
  <c r="H52" i="1"/>
  <c r="I52" i="1"/>
  <c r="J52" i="1"/>
  <c r="H55" i="1"/>
  <c r="I55" i="1"/>
  <c r="J55" i="1"/>
  <c r="H57" i="1"/>
  <c r="I57" i="1"/>
  <c r="J57" i="1"/>
  <c r="H58" i="1"/>
  <c r="I58" i="1"/>
  <c r="J58" i="1"/>
  <c r="H65" i="1"/>
  <c r="I65" i="1"/>
  <c r="J65" i="1"/>
  <c r="H71" i="1"/>
  <c r="I71" i="1"/>
  <c r="J71" i="1"/>
  <c r="H72" i="1"/>
  <c r="I72" i="1"/>
  <c r="J72" i="1"/>
  <c r="H73" i="1"/>
  <c r="I73" i="1"/>
  <c r="J73" i="1"/>
  <c r="H84" i="1"/>
  <c r="I84" i="1"/>
  <c r="J84" i="1"/>
  <c r="H86" i="1"/>
  <c r="I86" i="1"/>
  <c r="J86" i="1"/>
  <c r="H91" i="1"/>
  <c r="I91" i="1"/>
  <c r="J91" i="1"/>
  <c r="H97" i="1"/>
  <c r="I97" i="1"/>
  <c r="J97" i="1"/>
  <c r="H108" i="1"/>
  <c r="H114" i="1"/>
  <c r="I114" i="1"/>
  <c r="J114" i="1"/>
  <c r="H115" i="1"/>
  <c r="I115" i="1"/>
  <c r="J115" i="1"/>
  <c r="D113" i="1"/>
  <c r="E113" i="1" s="1"/>
  <c r="J85" i="1" l="1"/>
  <c r="I379" i="1"/>
  <c r="I468" i="1"/>
  <c r="I61" i="1"/>
  <c r="I365" i="1"/>
  <c r="I70" i="1"/>
  <c r="I37" i="1"/>
  <c r="I51" i="1"/>
  <c r="I244" i="1"/>
  <c r="I53" i="1"/>
  <c r="I357" i="1"/>
  <c r="I382" i="1"/>
  <c r="I87" i="1"/>
  <c r="I63" i="1"/>
  <c r="I44" i="1"/>
  <c r="I88" i="1"/>
  <c r="I83" i="1"/>
  <c r="I64" i="1"/>
  <c r="I49" i="1"/>
  <c r="I474" i="1"/>
  <c r="I50" i="1"/>
  <c r="I478" i="1"/>
  <c r="I387" i="1"/>
  <c r="I42" i="1"/>
  <c r="I54" i="1"/>
  <c r="I43" i="1"/>
  <c r="I62" i="1"/>
  <c r="I231" i="1"/>
  <c r="I327" i="1"/>
  <c r="I173" i="1"/>
  <c r="I359" i="1"/>
  <c r="H113" i="1"/>
  <c r="I135" i="1"/>
  <c r="I179" i="1"/>
  <c r="I412" i="1"/>
  <c r="H85" i="1"/>
  <c r="I82" i="1"/>
  <c r="J113" i="1"/>
  <c r="I319" i="1"/>
  <c r="I343" i="1"/>
  <c r="I414" i="1"/>
  <c r="I438" i="1"/>
  <c r="I463" i="1"/>
  <c r="I426" i="1"/>
  <c r="I252" i="1"/>
  <c r="I158" i="1"/>
  <c r="I199" i="1"/>
  <c r="I435" i="1"/>
  <c r="I461" i="1"/>
  <c r="I280" i="1"/>
  <c r="I246" i="1"/>
  <c r="I276" i="1"/>
  <c r="I300" i="1"/>
  <c r="I441" i="1"/>
  <c r="I85" i="1"/>
  <c r="I395" i="1"/>
  <c r="I168" i="1"/>
  <c r="I131" i="1"/>
  <c r="I193" i="1"/>
  <c r="I291" i="1"/>
  <c r="I381" i="1"/>
  <c r="I95" i="1"/>
  <c r="I24" i="1"/>
  <c r="I268" i="1"/>
  <c r="I143" i="1"/>
  <c r="I166" i="1"/>
  <c r="I249" i="1"/>
  <c r="I302" i="1"/>
  <c r="I325" i="1"/>
  <c r="I354" i="1"/>
  <c r="I376" i="1"/>
  <c r="I393" i="1"/>
  <c r="I417" i="1"/>
  <c r="I466" i="1"/>
  <c r="I483" i="1"/>
  <c r="I113" i="1"/>
  <c r="I281" i="1"/>
  <c r="I96" i="1"/>
  <c r="I189" i="1"/>
  <c r="I356" i="1"/>
  <c r="I444" i="1"/>
  <c r="I150" i="1"/>
  <c r="I170" i="1"/>
  <c r="I232" i="1"/>
  <c r="I264" i="1"/>
  <c r="I422" i="1"/>
  <c r="I471" i="1"/>
  <c r="I311" i="1"/>
  <c r="I145" i="1"/>
  <c r="I304" i="1"/>
  <c r="I152" i="1"/>
  <c r="I234" i="1"/>
  <c r="I360" i="1"/>
  <c r="I45" i="1"/>
  <c r="I26" i="1"/>
  <c r="I133" i="1"/>
  <c r="I155" i="1"/>
  <c r="I177" i="1"/>
  <c r="I195" i="1"/>
  <c r="I235" i="1"/>
  <c r="I307" i="1"/>
  <c r="I331" i="1"/>
  <c r="I445" i="1"/>
  <c r="I90" i="1"/>
  <c r="I56" i="1"/>
  <c r="I162" i="1"/>
  <c r="I270" i="1"/>
  <c r="I292" i="1"/>
  <c r="I313" i="1"/>
  <c r="I336" i="1"/>
  <c r="I140" i="1"/>
  <c r="I164" i="1"/>
  <c r="I203" i="1"/>
  <c r="I273" i="1"/>
  <c r="I296" i="1"/>
  <c r="I315" i="1"/>
  <c r="I339" i="1"/>
  <c r="I363" i="1"/>
  <c r="I386" i="1"/>
  <c r="I430" i="1"/>
  <c r="I89" i="1"/>
  <c r="I476" i="1"/>
  <c r="I266" i="1"/>
  <c r="H483" i="1"/>
  <c r="D474" i="1"/>
  <c r="J463" i="1"/>
  <c r="D441" i="1"/>
  <c r="J441" i="1" s="1"/>
  <c r="D422" i="1"/>
  <c r="H422" i="1" s="1"/>
  <c r="D426" i="1"/>
  <c r="J426" i="1" s="1"/>
  <c r="D414" i="1"/>
  <c r="J414" i="1" s="1"/>
  <c r="D412" i="1"/>
  <c r="J412" i="1" s="1"/>
  <c r="D400" i="1"/>
  <c r="D365" i="1"/>
  <c r="J365" i="1" s="1"/>
  <c r="H339" i="1"/>
  <c r="D336" i="1"/>
  <c r="H336" i="1" s="1"/>
  <c r="D296" i="1"/>
  <c r="J296" i="1" s="1"/>
  <c r="D292" i="1"/>
  <c r="D291" i="1" s="1"/>
  <c r="D290" i="1" s="1"/>
  <c r="D264" i="1"/>
  <c r="H264" i="1" s="1"/>
  <c r="D273" i="1"/>
  <c r="D272" i="1" s="1"/>
  <c r="D266" i="1"/>
  <c r="J266" i="1" s="1"/>
  <c r="D249" i="1"/>
  <c r="J246" i="1"/>
  <c r="D244" i="1"/>
  <c r="E244" i="1" s="1"/>
  <c r="D112" i="1"/>
  <c r="E112" i="1" s="1"/>
  <c r="H474" i="1" l="1"/>
  <c r="J249" i="1"/>
  <c r="E249" i="1"/>
  <c r="H244" i="1"/>
  <c r="I392" i="1"/>
  <c r="I324" i="1"/>
  <c r="I335" i="1"/>
  <c r="I416" i="1"/>
  <c r="H463" i="1"/>
  <c r="H365" i="1"/>
  <c r="J336" i="1"/>
  <c r="J292" i="1"/>
  <c r="H441" i="1"/>
  <c r="H246" i="1"/>
  <c r="H266" i="1"/>
  <c r="J339" i="1"/>
  <c r="H249" i="1"/>
  <c r="H414" i="1"/>
  <c r="J422" i="1"/>
  <c r="D295" i="1"/>
  <c r="H296" i="1"/>
  <c r="I130" i="1"/>
  <c r="I185" i="1"/>
  <c r="J483" i="1"/>
  <c r="I437" i="1"/>
  <c r="I69" i="1"/>
  <c r="I31" i="1"/>
  <c r="I139" i="1"/>
  <c r="J272" i="1"/>
  <c r="I272" i="1"/>
  <c r="I473" i="1"/>
  <c r="H273" i="1"/>
  <c r="H412" i="1"/>
  <c r="I279" i="1"/>
  <c r="I198" i="1"/>
  <c r="I342" i="1"/>
  <c r="I299" i="1"/>
  <c r="H292" i="1"/>
  <c r="J474" i="1"/>
  <c r="I470" i="1"/>
  <c r="H426" i="1"/>
  <c r="I157" i="1"/>
  <c r="J244" i="1"/>
  <c r="H272" i="1"/>
  <c r="I378" i="1"/>
  <c r="I290" i="1"/>
  <c r="J290" i="1"/>
  <c r="I362" i="1"/>
  <c r="I36" i="1"/>
  <c r="I32" i="1"/>
  <c r="I429" i="1"/>
  <c r="I481" i="1"/>
  <c r="I330" i="1"/>
  <c r="H290" i="1"/>
  <c r="J264" i="1"/>
  <c r="I375" i="1"/>
  <c r="J291" i="1"/>
  <c r="I482" i="1"/>
  <c r="I230" i="1"/>
  <c r="I47" i="1"/>
  <c r="I48" i="1"/>
  <c r="H291" i="1"/>
  <c r="I275" i="1"/>
  <c r="J112" i="1"/>
  <c r="I112" i="1"/>
  <c r="I411" i="1"/>
  <c r="I263" i="1"/>
  <c r="I25" i="1"/>
  <c r="I434" i="1"/>
  <c r="I460" i="1"/>
  <c r="I295" i="1"/>
  <c r="I306" i="1"/>
  <c r="I421" i="1"/>
  <c r="I353" i="1"/>
  <c r="I81" i="1"/>
  <c r="I94" i="1"/>
  <c r="I465" i="1"/>
  <c r="D111" i="1"/>
  <c r="H112" i="1"/>
  <c r="I385" i="1"/>
  <c r="J273" i="1"/>
  <c r="I15" i="1"/>
  <c r="D411" i="1"/>
  <c r="H411" i="1" s="1"/>
  <c r="D335" i="1"/>
  <c r="J335" i="1" s="1"/>
  <c r="D421" i="1"/>
  <c r="J421" i="1" s="1"/>
  <c r="D24" i="1"/>
  <c r="D25" i="1" l="1"/>
  <c r="E25" i="1" s="1"/>
  <c r="D31" i="1"/>
  <c r="E31" i="1" s="1"/>
  <c r="E24" i="1"/>
  <c r="E32" i="1" s="1"/>
  <c r="D32" i="1"/>
  <c r="D15" i="1" s="1"/>
  <c r="E15" i="1" s="1"/>
  <c r="H111" i="1"/>
  <c r="E111" i="1"/>
  <c r="I334" i="1"/>
  <c r="H295" i="1"/>
  <c r="I410" i="1"/>
  <c r="I294" i="1"/>
  <c r="I352" i="1"/>
  <c r="I262" i="1"/>
  <c r="I261" i="1"/>
  <c r="J411" i="1"/>
  <c r="H421" i="1"/>
  <c r="I373" i="1"/>
  <c r="I428" i="1"/>
  <c r="J24" i="1"/>
  <c r="H24" i="1"/>
  <c r="I329" i="1"/>
  <c r="I374" i="1"/>
  <c r="I68" i="1"/>
  <c r="J26" i="1"/>
  <c r="H26" i="1"/>
  <c r="I93" i="1"/>
  <c r="I243" i="1"/>
  <c r="I229" i="1"/>
  <c r="I80" i="1"/>
  <c r="J111" i="1"/>
  <c r="I111" i="1"/>
  <c r="I129" i="1"/>
  <c r="H335" i="1"/>
  <c r="I197" i="1"/>
  <c r="I480" i="1"/>
  <c r="J295" i="1"/>
  <c r="I35" i="1"/>
  <c r="I432" i="1"/>
  <c r="I278" i="1"/>
  <c r="I433" i="1"/>
  <c r="I289" i="1" l="1"/>
  <c r="I92" i="1"/>
  <c r="I128" i="1"/>
  <c r="H25" i="1"/>
  <c r="J25" i="1"/>
  <c r="J31" i="1"/>
  <c r="H31" i="1"/>
  <c r="I409" i="1"/>
  <c r="I34" i="1"/>
  <c r="I333" i="1"/>
  <c r="I67" i="1"/>
  <c r="I79" i="1"/>
  <c r="I104" i="1"/>
  <c r="I453" i="1"/>
  <c r="J32" i="1"/>
  <c r="H32" i="1"/>
  <c r="I228" i="1"/>
  <c r="D173" i="1"/>
  <c r="E173" i="1" s="1"/>
  <c r="D430" i="1"/>
  <c r="I260" i="1" l="1"/>
  <c r="I288" i="1"/>
  <c r="J173" i="1"/>
  <c r="H173" i="1"/>
  <c r="I127" i="1"/>
  <c r="I103" i="1"/>
  <c r="I351" i="1"/>
  <c r="D429" i="1"/>
  <c r="H430" i="1"/>
  <c r="J430" i="1"/>
  <c r="I33" i="1"/>
  <c r="I66" i="1"/>
  <c r="D481" i="1"/>
  <c r="D480" i="1" s="1"/>
  <c r="J482" i="1"/>
  <c r="H482" i="1"/>
  <c r="I408" i="1"/>
  <c r="I452" i="1"/>
  <c r="H15" i="1"/>
  <c r="J15" i="1"/>
  <c r="D476" i="1"/>
  <c r="D382" i="1"/>
  <c r="D379" i="1"/>
  <c r="D393" i="1"/>
  <c r="D376" i="1"/>
  <c r="D83" i="1"/>
  <c r="E83" i="1" s="1"/>
  <c r="E82" i="1" s="1"/>
  <c r="D70" i="1"/>
  <c r="D37" i="1"/>
  <c r="E37" i="1" s="1"/>
  <c r="D375" i="1" l="1"/>
  <c r="I121" i="1"/>
  <c r="H393" i="1"/>
  <c r="J393" i="1"/>
  <c r="D381" i="1"/>
  <c r="H382" i="1"/>
  <c r="J382" i="1"/>
  <c r="I120" i="1"/>
  <c r="D428" i="1"/>
  <c r="J429" i="1"/>
  <c r="H429" i="1"/>
  <c r="D378" i="1"/>
  <c r="J379" i="1"/>
  <c r="H379" i="1"/>
  <c r="H476" i="1"/>
  <c r="J476" i="1"/>
  <c r="J37" i="1"/>
  <c r="H37" i="1"/>
  <c r="J83" i="1"/>
  <c r="H83" i="1"/>
  <c r="I16" i="1"/>
  <c r="H70" i="1"/>
  <c r="J70" i="1"/>
  <c r="J481" i="1"/>
  <c r="H481" i="1"/>
  <c r="H376" i="1"/>
  <c r="J376" i="1"/>
  <c r="I372" i="1"/>
  <c r="I350" i="1"/>
  <c r="D82" i="1"/>
  <c r="D399" i="1"/>
  <c r="D406" i="1"/>
  <c r="D374" i="1" l="1"/>
  <c r="I119" i="1"/>
  <c r="I14" i="1"/>
  <c r="J480" i="1"/>
  <c r="H480" i="1"/>
  <c r="H82" i="1"/>
  <c r="J82" i="1"/>
  <c r="D405" i="1"/>
  <c r="J378" i="1"/>
  <c r="H378" i="1"/>
  <c r="H375" i="1"/>
  <c r="J375" i="1"/>
  <c r="J428" i="1"/>
  <c r="H428" i="1"/>
  <c r="H381" i="1"/>
  <c r="J381" i="1"/>
  <c r="J374" i="1" l="1"/>
  <c r="H374" i="1"/>
  <c r="D404" i="1"/>
  <c r="D331" i="1"/>
  <c r="D276" i="1"/>
  <c r="D238" i="1"/>
  <c r="E238" i="1" s="1"/>
  <c r="D235" i="1"/>
  <c r="E235" i="1" s="1"/>
  <c r="D232" i="1"/>
  <c r="E232" i="1" s="1"/>
  <c r="D140" i="1"/>
  <c r="E140" i="1" s="1"/>
  <c r="D275" i="1" l="1"/>
  <c r="J276" i="1"/>
  <c r="H276" i="1"/>
  <c r="D330" i="1"/>
  <c r="J331" i="1"/>
  <c r="H331" i="1"/>
  <c r="H140" i="1"/>
  <c r="J140" i="1"/>
  <c r="D403" i="1"/>
  <c r="D231" i="1"/>
  <c r="E231" i="1" s="1"/>
  <c r="J232" i="1"/>
  <c r="H232" i="1"/>
  <c r="D234" i="1"/>
  <c r="E234" i="1" s="1"/>
  <c r="J235" i="1"/>
  <c r="H235" i="1"/>
  <c r="D203" i="1"/>
  <c r="E203" i="1" s="1"/>
  <c r="D201" i="1"/>
  <c r="E201" i="1" s="1"/>
  <c r="D199" i="1"/>
  <c r="E199" i="1" s="1"/>
  <c r="D195" i="1"/>
  <c r="E195" i="1" s="1"/>
  <c r="D193" i="1"/>
  <c r="E193" i="1" s="1"/>
  <c r="D191" i="1"/>
  <c r="E191" i="1" s="1"/>
  <c r="D189" i="1"/>
  <c r="E189" i="1" s="1"/>
  <c r="D186" i="1"/>
  <c r="E186" i="1" s="1"/>
  <c r="D183" i="1"/>
  <c r="E183" i="1" s="1"/>
  <c r="D179" i="1"/>
  <c r="E179" i="1" s="1"/>
  <c r="D177" i="1"/>
  <c r="E177" i="1" s="1"/>
  <c r="D170" i="1"/>
  <c r="E170" i="1" s="1"/>
  <c r="D168" i="1"/>
  <c r="E168" i="1" s="1"/>
  <c r="D166" i="1"/>
  <c r="E166" i="1" s="1"/>
  <c r="D164" i="1"/>
  <c r="E164" i="1" s="1"/>
  <c r="D162" i="1"/>
  <c r="E162" i="1" s="1"/>
  <c r="D158" i="1"/>
  <c r="E158" i="1" s="1"/>
  <c r="D155" i="1"/>
  <c r="E155" i="1" s="1"/>
  <c r="D152" i="1"/>
  <c r="E152" i="1" s="1"/>
  <c r="D150" i="1"/>
  <c r="E150" i="1" s="1"/>
  <c r="D145" i="1"/>
  <c r="E145" i="1" s="1"/>
  <c r="D143" i="1"/>
  <c r="E143" i="1" s="1"/>
  <c r="D137" i="1"/>
  <c r="E137" i="1" s="1"/>
  <c r="D135" i="1"/>
  <c r="E135" i="1" s="1"/>
  <c r="D133" i="1"/>
  <c r="E133" i="1" s="1"/>
  <c r="D131" i="1"/>
  <c r="E131" i="1" s="1"/>
  <c r="D461" i="1"/>
  <c r="D460" i="1" s="1"/>
  <c r="D466" i="1"/>
  <c r="D468" i="1"/>
  <c r="D478" i="1"/>
  <c r="D473" i="1" s="1"/>
  <c r="D489" i="1"/>
  <c r="D419" i="1"/>
  <c r="D435" i="1"/>
  <c r="D465" i="1" l="1"/>
  <c r="D453" i="1"/>
  <c r="D139" i="1"/>
  <c r="E139" i="1" s="1"/>
  <c r="D157" i="1"/>
  <c r="E157" i="1" s="1"/>
  <c r="D434" i="1"/>
  <c r="H435" i="1"/>
  <c r="J435" i="1"/>
  <c r="J152" i="1"/>
  <c r="H152" i="1"/>
  <c r="H199" i="1"/>
  <c r="J199" i="1"/>
  <c r="H461" i="1"/>
  <c r="J461" i="1"/>
  <c r="H177" i="1"/>
  <c r="J177" i="1"/>
  <c r="J131" i="1"/>
  <c r="H131" i="1"/>
  <c r="J155" i="1"/>
  <c r="H155" i="1"/>
  <c r="H179" i="1"/>
  <c r="J179" i="1"/>
  <c r="H231" i="1"/>
  <c r="J231" i="1"/>
  <c r="D329" i="1"/>
  <c r="H330" i="1"/>
  <c r="J330" i="1"/>
  <c r="H170" i="1"/>
  <c r="J170" i="1"/>
  <c r="H417" i="1"/>
  <c r="J417" i="1"/>
  <c r="J158" i="1"/>
  <c r="H158" i="1"/>
  <c r="D182" i="1"/>
  <c r="E182" i="1" s="1"/>
  <c r="H203" i="1"/>
  <c r="J203" i="1"/>
  <c r="J150" i="1"/>
  <c r="H150" i="1"/>
  <c r="H195" i="1"/>
  <c r="J195" i="1"/>
  <c r="J133" i="1"/>
  <c r="H133" i="1"/>
  <c r="D487" i="1"/>
  <c r="J135" i="1"/>
  <c r="H135" i="1"/>
  <c r="H162" i="1"/>
  <c r="J162" i="1"/>
  <c r="D230" i="1"/>
  <c r="E230" i="1" s="1"/>
  <c r="J478" i="1"/>
  <c r="H478" i="1"/>
  <c r="J164" i="1"/>
  <c r="H164" i="1"/>
  <c r="J189" i="1"/>
  <c r="H189" i="1"/>
  <c r="D398" i="1"/>
  <c r="H275" i="1"/>
  <c r="J275" i="1"/>
  <c r="J468" i="1"/>
  <c r="H468" i="1"/>
  <c r="J143" i="1"/>
  <c r="H143" i="1"/>
  <c r="H166" i="1"/>
  <c r="J166" i="1"/>
  <c r="J466" i="1"/>
  <c r="H466" i="1"/>
  <c r="H145" i="1"/>
  <c r="J145" i="1"/>
  <c r="J168" i="1"/>
  <c r="H168" i="1"/>
  <c r="H193" i="1"/>
  <c r="J193" i="1"/>
  <c r="H234" i="1"/>
  <c r="J234" i="1"/>
  <c r="D416" i="1"/>
  <c r="D198" i="1"/>
  <c r="E198" i="1" s="1"/>
  <c r="D130" i="1"/>
  <c r="E130" i="1" s="1"/>
  <c r="D185" i="1"/>
  <c r="E185" i="1" s="1"/>
  <c r="D445" i="1"/>
  <c r="D450" i="1"/>
  <c r="D387" i="1"/>
  <c r="D395" i="1"/>
  <c r="D392" i="1" s="1"/>
  <c r="D354" i="1"/>
  <c r="D357" i="1"/>
  <c r="D360" i="1"/>
  <c r="D363" i="1"/>
  <c r="D362" i="1" s="1"/>
  <c r="D370" i="1"/>
  <c r="D325" i="1"/>
  <c r="D327" i="1"/>
  <c r="D343" i="1"/>
  <c r="D348" i="1"/>
  <c r="D313" i="1"/>
  <c r="D304" i="1"/>
  <c r="D302" i="1"/>
  <c r="D300" i="1"/>
  <c r="D268" i="1"/>
  <c r="D270" i="1"/>
  <c r="D281" i="1"/>
  <c r="D252" i="1"/>
  <c r="D96" i="1"/>
  <c r="E96" i="1" s="1"/>
  <c r="D101" i="1"/>
  <c r="D90" i="1"/>
  <c r="D81" i="1"/>
  <c r="E81" i="1" s="1"/>
  <c r="D69" i="1"/>
  <c r="D77" i="1"/>
  <c r="D61" i="1"/>
  <c r="E61" i="1" s="1"/>
  <c r="D62" i="1"/>
  <c r="E62" i="1" s="1"/>
  <c r="D63" i="1"/>
  <c r="E63" i="1" s="1"/>
  <c r="D64" i="1"/>
  <c r="E64" i="1" s="1"/>
  <c r="D49" i="1"/>
  <c r="D50" i="1"/>
  <c r="E50" i="1" s="1"/>
  <c r="D51" i="1"/>
  <c r="E51" i="1" s="1"/>
  <c r="D40" i="1"/>
  <c r="E40" i="1" s="1"/>
  <c r="D45" i="1"/>
  <c r="E45" i="1" s="1"/>
  <c r="D44" i="1"/>
  <c r="E44" i="1" s="1"/>
  <c r="D43" i="1"/>
  <c r="E43" i="1" s="1"/>
  <c r="D42" i="1"/>
  <c r="E42" i="1" s="1"/>
  <c r="D299" i="1" l="1"/>
  <c r="E49" i="1"/>
  <c r="D48" i="1"/>
  <c r="D243" i="1"/>
  <c r="E243" i="1" s="1"/>
  <c r="E252" i="1"/>
  <c r="J107" i="1"/>
  <c r="E54" i="1"/>
  <c r="H319" i="1"/>
  <c r="J319" i="1"/>
  <c r="D89" i="1"/>
  <c r="H90" i="1"/>
  <c r="J90" i="1"/>
  <c r="J157" i="1"/>
  <c r="H157" i="1"/>
  <c r="J49" i="1"/>
  <c r="H49" i="1"/>
  <c r="H64" i="1"/>
  <c r="J64" i="1"/>
  <c r="J63" i="1"/>
  <c r="H63" i="1"/>
  <c r="D353" i="1"/>
  <c r="J354" i="1"/>
  <c r="H354" i="1"/>
  <c r="J185" i="1"/>
  <c r="H185" i="1"/>
  <c r="D80" i="1"/>
  <c r="E80" i="1" s="1"/>
  <c r="H81" i="1"/>
  <c r="J81" i="1"/>
  <c r="H130" i="1"/>
  <c r="J130" i="1"/>
  <c r="D397" i="1"/>
  <c r="J460" i="1"/>
  <c r="H460" i="1"/>
  <c r="D342" i="1"/>
  <c r="H343" i="1"/>
  <c r="J343" i="1"/>
  <c r="H45" i="1"/>
  <c r="J45" i="1"/>
  <c r="H325" i="1"/>
  <c r="J325" i="1"/>
  <c r="D389" i="1"/>
  <c r="D197" i="1"/>
  <c r="E197" i="1" s="1"/>
  <c r="H198" i="1"/>
  <c r="J198" i="1"/>
  <c r="H329" i="1"/>
  <c r="J329" i="1"/>
  <c r="H268" i="1"/>
  <c r="J268" i="1"/>
  <c r="D486" i="1"/>
  <c r="J42" i="1"/>
  <c r="H42" i="1"/>
  <c r="D347" i="1"/>
  <c r="D100" i="1"/>
  <c r="H62" i="1"/>
  <c r="J62" i="1"/>
  <c r="J395" i="1"/>
  <c r="H395" i="1"/>
  <c r="J61" i="1"/>
  <c r="H61" i="1"/>
  <c r="J56" i="1"/>
  <c r="H56" i="1"/>
  <c r="J252" i="1"/>
  <c r="H252" i="1"/>
  <c r="H311" i="1"/>
  <c r="J311" i="1"/>
  <c r="D369" i="1"/>
  <c r="D386" i="1"/>
  <c r="J387" i="1"/>
  <c r="H387" i="1"/>
  <c r="J465" i="1"/>
  <c r="H465" i="1"/>
  <c r="D359" i="1"/>
  <c r="J360" i="1"/>
  <c r="H360" i="1"/>
  <c r="H300" i="1"/>
  <c r="J300" i="1"/>
  <c r="D95" i="1"/>
  <c r="E95" i="1" s="1"/>
  <c r="J96" i="1"/>
  <c r="H96" i="1"/>
  <c r="J327" i="1"/>
  <c r="H327" i="1"/>
  <c r="J304" i="1"/>
  <c r="H304" i="1"/>
  <c r="H51" i="1"/>
  <c r="J51" i="1"/>
  <c r="D76" i="1"/>
  <c r="D280" i="1"/>
  <c r="J281" i="1"/>
  <c r="H281" i="1"/>
  <c r="H313" i="1"/>
  <c r="J313" i="1"/>
  <c r="H363" i="1"/>
  <c r="J363" i="1"/>
  <c r="D449" i="1"/>
  <c r="D410" i="1"/>
  <c r="J416" i="1"/>
  <c r="H416" i="1"/>
  <c r="H473" i="1"/>
  <c r="J473" i="1"/>
  <c r="H139" i="1"/>
  <c r="J139" i="1"/>
  <c r="D356" i="1"/>
  <c r="J357" i="1"/>
  <c r="H357" i="1"/>
  <c r="H43" i="1"/>
  <c r="J43" i="1"/>
  <c r="H44" i="1"/>
  <c r="J44" i="1"/>
  <c r="H302" i="1"/>
  <c r="J302" i="1"/>
  <c r="D106" i="1"/>
  <c r="D105" i="1" s="1"/>
  <c r="H107" i="1"/>
  <c r="J50" i="1"/>
  <c r="H50" i="1"/>
  <c r="D68" i="1"/>
  <c r="H69" i="1"/>
  <c r="J69" i="1"/>
  <c r="J270" i="1"/>
  <c r="H270" i="1"/>
  <c r="J315" i="1"/>
  <c r="H315" i="1"/>
  <c r="J471" i="1"/>
  <c r="H471" i="1"/>
  <c r="D444" i="1"/>
  <c r="H445" i="1"/>
  <c r="J445" i="1"/>
  <c r="D229" i="1"/>
  <c r="E229" i="1" s="1"/>
  <c r="H230" i="1"/>
  <c r="J230" i="1"/>
  <c r="H434" i="1"/>
  <c r="J434" i="1"/>
  <c r="D324" i="1"/>
  <c r="D263" i="1"/>
  <c r="D262" i="1" s="1"/>
  <c r="D129" i="1"/>
  <c r="E129" i="1" s="1"/>
  <c r="D36" i="1"/>
  <c r="E36" i="1" s="1"/>
  <c r="D352" i="1" l="1"/>
  <c r="D385" i="1"/>
  <c r="D373" i="1" s="1"/>
  <c r="D372" i="1" s="1"/>
  <c r="E48" i="1"/>
  <c r="E47" i="1" s="1"/>
  <c r="D47" i="1"/>
  <c r="D104" i="1"/>
  <c r="D103" i="1" s="1"/>
  <c r="E105" i="1"/>
  <c r="J106" i="1"/>
  <c r="E106" i="1"/>
  <c r="D448" i="1"/>
  <c r="H470" i="1"/>
  <c r="J470" i="1"/>
  <c r="D334" i="1"/>
  <c r="H342" i="1"/>
  <c r="J342" i="1"/>
  <c r="D99" i="1"/>
  <c r="J324" i="1"/>
  <c r="H324" i="1"/>
  <c r="D75" i="1"/>
  <c r="J386" i="1"/>
  <c r="H386" i="1"/>
  <c r="H353" i="1"/>
  <c r="J353" i="1"/>
  <c r="H263" i="1"/>
  <c r="J263" i="1"/>
  <c r="D35" i="1"/>
  <c r="E35" i="1" s="1"/>
  <c r="J36" i="1"/>
  <c r="H36" i="1"/>
  <c r="D94" i="1"/>
  <c r="E94" i="1" s="1"/>
  <c r="J95" i="1"/>
  <c r="H95" i="1"/>
  <c r="H359" i="1"/>
  <c r="J359" i="1"/>
  <c r="J392" i="1"/>
  <c r="H392" i="1"/>
  <c r="D346" i="1"/>
  <c r="D279" i="1"/>
  <c r="J280" i="1"/>
  <c r="H280" i="1"/>
  <c r="H362" i="1"/>
  <c r="J362" i="1"/>
  <c r="D228" i="1"/>
  <c r="E228" i="1" s="1"/>
  <c r="J229" i="1"/>
  <c r="H229" i="1"/>
  <c r="D128" i="1"/>
  <c r="H129" i="1"/>
  <c r="J129" i="1"/>
  <c r="J299" i="1"/>
  <c r="H299" i="1"/>
  <c r="D67" i="1"/>
  <c r="H68" i="1"/>
  <c r="J68" i="1"/>
  <c r="H106" i="1"/>
  <c r="D409" i="1"/>
  <c r="H410" i="1"/>
  <c r="J410" i="1"/>
  <c r="D368" i="1"/>
  <c r="H80" i="1"/>
  <c r="J80" i="1"/>
  <c r="D88" i="1"/>
  <c r="H89" i="1"/>
  <c r="J89" i="1"/>
  <c r="H54" i="1"/>
  <c r="J54" i="1"/>
  <c r="J444" i="1"/>
  <c r="H444" i="1"/>
  <c r="J356" i="1"/>
  <c r="H356" i="1"/>
  <c r="J197" i="1"/>
  <c r="H197" i="1"/>
  <c r="D127" i="1" l="1"/>
  <c r="E104" i="1"/>
  <c r="E103" i="1"/>
  <c r="E128" i="1"/>
  <c r="E127" i="1" s="1"/>
  <c r="E120" i="1" s="1"/>
  <c r="J105" i="1"/>
  <c r="H385" i="1"/>
  <c r="J385" i="1"/>
  <c r="H128" i="1"/>
  <c r="J128" i="1"/>
  <c r="D278" i="1"/>
  <c r="J279" i="1"/>
  <c r="H279" i="1"/>
  <c r="H262" i="1"/>
  <c r="J262" i="1"/>
  <c r="H243" i="1"/>
  <c r="J243" i="1"/>
  <c r="H53" i="1"/>
  <c r="J53" i="1"/>
  <c r="D93" i="1"/>
  <c r="E93" i="1" s="1"/>
  <c r="J94" i="1"/>
  <c r="H94" i="1"/>
  <c r="H67" i="1"/>
  <c r="J67" i="1"/>
  <c r="H228" i="1"/>
  <c r="J228" i="1"/>
  <c r="D345" i="1"/>
  <c r="H88" i="1"/>
  <c r="J88" i="1"/>
  <c r="D87" i="1"/>
  <c r="H409" i="1"/>
  <c r="J409" i="1"/>
  <c r="D74" i="1"/>
  <c r="D333" i="1"/>
  <c r="J334" i="1"/>
  <c r="H334" i="1"/>
  <c r="D367" i="1"/>
  <c r="D98" i="1"/>
  <c r="J373" i="1"/>
  <c r="H373" i="1"/>
  <c r="D34" i="1"/>
  <c r="H35" i="1"/>
  <c r="J35" i="1"/>
  <c r="H105" i="1"/>
  <c r="D261" i="1"/>
  <c r="H352" i="1"/>
  <c r="J352" i="1"/>
  <c r="D447" i="1"/>
  <c r="D260" i="1" l="1"/>
  <c r="E34" i="1"/>
  <c r="D33" i="1"/>
  <c r="E33" i="1" s="1"/>
  <c r="J34" i="1"/>
  <c r="H34" i="1"/>
  <c r="J278" i="1"/>
  <c r="H278" i="1"/>
  <c r="D79" i="1"/>
  <c r="E79" i="1" s="1"/>
  <c r="H87" i="1"/>
  <c r="J87" i="1"/>
  <c r="J93" i="1"/>
  <c r="H93" i="1"/>
  <c r="D92" i="1"/>
  <c r="E92" i="1" s="1"/>
  <c r="J127" i="1"/>
  <c r="H127" i="1"/>
  <c r="D120" i="1"/>
  <c r="J333" i="1"/>
  <c r="H333" i="1"/>
  <c r="H261" i="1"/>
  <c r="J261" i="1"/>
  <c r="H104" i="1"/>
  <c r="J104" i="1"/>
  <c r="H372" i="1"/>
  <c r="J372" i="1"/>
  <c r="D351" i="1"/>
  <c r="D350" i="1" s="1"/>
  <c r="D66" i="1"/>
  <c r="E66" i="1" s="1"/>
  <c r="H48" i="1"/>
  <c r="J48" i="1"/>
  <c r="J453" i="1"/>
  <c r="H453" i="1"/>
  <c r="D16" i="1" l="1"/>
  <c r="D14" i="1" s="1"/>
  <c r="E14" i="1" s="1"/>
  <c r="J47" i="1"/>
  <c r="H47" i="1"/>
  <c r="H79" i="1"/>
  <c r="J79" i="1"/>
  <c r="J33" i="1"/>
  <c r="H33" i="1"/>
  <c r="J260" i="1"/>
  <c r="H260" i="1"/>
  <c r="H66" i="1"/>
  <c r="J66" i="1"/>
  <c r="J351" i="1"/>
  <c r="H351" i="1"/>
  <c r="J92" i="1"/>
  <c r="H92" i="1"/>
  <c r="J452" i="1"/>
  <c r="H452" i="1"/>
  <c r="H103" i="1"/>
  <c r="J103" i="1"/>
  <c r="H120" i="1"/>
  <c r="J120" i="1"/>
  <c r="J16" i="1" l="1"/>
  <c r="H16" i="1"/>
  <c r="H350" i="1"/>
  <c r="J350" i="1"/>
  <c r="H14" i="1" l="1"/>
  <c r="J14" i="1"/>
  <c r="D307" i="1"/>
  <c r="D306" i="1" s="1"/>
  <c r="D294" i="1" s="1"/>
  <c r="H308" i="1"/>
  <c r="J308" i="1"/>
  <c r="E308" i="1"/>
  <c r="E307" i="1"/>
  <c r="E306" i="1" s="1"/>
  <c r="E294" i="1" s="1"/>
  <c r="E289" i="1" s="1"/>
  <c r="H307" i="1" l="1"/>
  <c r="J307" i="1"/>
  <c r="J294" i="1"/>
  <c r="H294" i="1"/>
  <c r="D289" i="1"/>
  <c r="H306" i="1"/>
  <c r="J306" i="1"/>
  <c r="J289" i="1" l="1"/>
  <c r="D288" i="1"/>
  <c r="H289" i="1"/>
  <c r="J288" i="1" l="1"/>
  <c r="H288" i="1"/>
  <c r="D438" i="1"/>
  <c r="J438" i="1" s="1"/>
  <c r="H440" i="1"/>
  <c r="E438" i="1"/>
  <c r="E437" i="1" s="1"/>
  <c r="E433" i="1" s="1"/>
  <c r="E432" i="1" s="1"/>
  <c r="E408" i="1" s="1"/>
  <c r="J440" i="1"/>
  <c r="E119" i="1" l="1"/>
  <c r="E121" i="1"/>
  <c r="H438" i="1"/>
  <c r="D437" i="1"/>
  <c r="H437" i="1" l="1"/>
  <c r="D433" i="1"/>
  <c r="J437" i="1"/>
  <c r="H433" i="1" l="1"/>
  <c r="J433" i="1"/>
  <c r="D432" i="1"/>
  <c r="J432" i="1" l="1"/>
  <c r="D408" i="1"/>
  <c r="H432" i="1"/>
  <c r="J408" i="1" l="1"/>
  <c r="D119" i="1"/>
  <c r="D121" i="1"/>
  <c r="H408" i="1"/>
  <c r="H121" i="1" l="1"/>
  <c r="J121" i="1"/>
  <c r="J119" i="1"/>
  <c r="H119" i="1"/>
</calcChain>
</file>

<file path=xl/sharedStrings.xml><?xml version="1.0" encoding="utf-8"?>
<sst xmlns="http://schemas.openxmlformats.org/spreadsheetml/2006/main" count="710" uniqueCount="400">
  <si>
    <t>POZICIJA</t>
  </si>
  <si>
    <t>VRSTA PRIHODA / PRIMITAKA</t>
  </si>
  <si>
    <t/>
  </si>
  <si>
    <t>UKUPNO PRIHODI / PRIMICI</t>
  </si>
  <si>
    <t>PRIHODI KORISNIKA</t>
  </si>
  <si>
    <t>Izvor</t>
  </si>
  <si>
    <t>DONACIJA PK</t>
  </si>
  <si>
    <t>Prihodi poslovanja</t>
  </si>
  <si>
    <t>Prihodi od prodaje proizvoda i robe te pruženih usluga i prihodi od donacija</t>
  </si>
  <si>
    <t>Donacije od pravnih i fizičkih osoba izvan općeg proračuna</t>
  </si>
  <si>
    <t>Tekuće donacije</t>
  </si>
  <si>
    <t>Tekuće donacije od ostalih subjekata izvan općeg proračuna</t>
  </si>
  <si>
    <t>Kapitalne donacije</t>
  </si>
  <si>
    <t>Kapitalne donacije od ostalih subjekata izvan općeg proračun</t>
  </si>
  <si>
    <t>VLASTITI PRIHODI PK</t>
  </si>
  <si>
    <t>Prihodi od imovine</t>
  </si>
  <si>
    <t>Prihodi od financijske imovine</t>
  </si>
  <si>
    <t>Kamate na oročena sredstva i depozite po viđenju</t>
  </si>
  <si>
    <t>Kamate na depozite po viđenju</t>
  </si>
  <si>
    <t>Prihodi od prodaje proizvoda i robe te pruženih usluga</t>
  </si>
  <si>
    <t>Prihodi od pruženih usluga</t>
  </si>
  <si>
    <t>POSEBNE NAMJENE PK</t>
  </si>
  <si>
    <t>Prihodi po posebnim propisima</t>
  </si>
  <si>
    <t>Ostali nespomenuti prihodi</t>
  </si>
  <si>
    <t>Ostali prihodi za posebne namjene</t>
  </si>
  <si>
    <t>Ostali nespomenuti prihodi po posebnim propisima</t>
  </si>
  <si>
    <t>MINISTARSTVO PK</t>
  </si>
  <si>
    <t>Pomoći iz inozemstva i od subjekata unutar općeg proračuna</t>
  </si>
  <si>
    <t>Pomoći proračunskim korisnicima iz proračuna koji im nije nadležan</t>
  </si>
  <si>
    <t>Tekuće pomoći proračunskim korisnicima iz proračuna koji im nije nadležan</t>
  </si>
  <si>
    <t>JLS PK</t>
  </si>
  <si>
    <t>MINISTARSTVO PRIJENOS EU PK</t>
  </si>
  <si>
    <t>UKUPNO RASHODI / IZDACI</t>
  </si>
  <si>
    <t>DECENTRALIZACIJA</t>
  </si>
  <si>
    <t>1.3.</t>
  </si>
  <si>
    <t>Rashodi poslovanja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</si>
  <si>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</si>
  <si>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</si>
  <si>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</si>
  <si>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</si>
  <si>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</si>
  <si>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Seminari, savjetovanja i simpoziji</t>
  </si>
  <si>
    <t>Ostale naknade troškova zaposlenima</t>
  </si>
  <si>
    <t>Rashodi za materijal i energiju</t>
  </si>
  <si>
    <t>Uredski materijal i ostali materijalni rashodi</t>
  </si>
  <si>
    <t>Uredski materijal</t>
  </si>
  <si>
    <t>Ostali materijal za potrebe redovnog poslovanja</t>
  </si>
  <si>
    <t>Materijal i sirovine</t>
  </si>
  <si>
    <t>Ostali materijal i sirovine</t>
  </si>
  <si>
    <t>Energija</t>
  </si>
  <si>
    <t>Električna energija</t>
  </si>
  <si>
    <t>Plin</t>
  </si>
  <si>
    <t>Motorni benzin i dizel gorivo</t>
  </si>
  <si>
    <t>Ostali materijali za proizvodnju energije (ugljen, drva, teš</t>
  </si>
  <si>
    <t>Materijal i dijelovi za tekuće i investicijsko održavanje</t>
  </si>
  <si>
    <t>Materijal i dijelovi za tekuće i invest. održavanje</t>
  </si>
  <si>
    <t>Sitni inventar i auto gume</t>
  </si>
  <si>
    <t>Sitni inventar</t>
  </si>
  <si>
    <t>Auto gume</t>
  </si>
  <si>
    <t>Službena, radna i zaštitna odjeća i obuća</t>
  </si>
  <si>
    <t>Rashodi za usluge</t>
  </si>
  <si>
    <t>Usluge telefona, pošte i prijevoza</t>
  </si>
  <si>
    <t>Usluge telefona, telefaksa</t>
  </si>
  <si>
    <t>Poštarina (pisma, tiskanice i sl.)</t>
  </si>
  <si>
    <t>Ostale usluge za komunikaciju i prijevoz</t>
  </si>
  <si>
    <t>Usluge tekućeg i investicijskog održavanja</t>
  </si>
  <si>
    <t>Usluge promidžbe i informiranja</t>
  </si>
  <si>
    <t>Ostale usluge promidžbe i informiranja</t>
  </si>
  <si>
    <t>Komunalne usluge</t>
  </si>
  <si>
    <t>Ostale komunalne usluge</t>
  </si>
  <si>
    <t>Zakupnine i najamnine</t>
  </si>
  <si>
    <t>Ostale najamnine i zakupnine</t>
  </si>
  <si>
    <t>Zdravstvene i veterinarske usluge</t>
  </si>
  <si>
    <t>Obvezni i preventivni zdravstveni pregledi zaposlenika</t>
  </si>
  <si>
    <t>Ostale zdravstvene  usluge</t>
  </si>
  <si>
    <t>Intelektualne i osobne usluge</t>
  </si>
  <si>
    <t>Autorski honorari</t>
  </si>
  <si>
    <t>Ugovori o djelu</t>
  </si>
  <si>
    <t>Ostale intelektualne usluge</t>
  </si>
  <si>
    <t>Računalne usluge</t>
  </si>
  <si>
    <t>Ostale računalne usluge</t>
  </si>
  <si>
    <t>Ostale usluge</t>
  </si>
  <si>
    <t>Ostale nespomenute usluge</t>
  </si>
  <si>
    <t>Naknade troškova osobama izvan radnog odnosa</t>
  </si>
  <si>
    <t>Naknade tr. osobama izvan radnog odnosa</t>
  </si>
  <si>
    <t>Ostali nespomenuti rashodi poslovanja</t>
  </si>
  <si>
    <t>Premije osiguranja</t>
  </si>
  <si>
    <t>Premije osiguranja ostale imovine</t>
  </si>
  <si>
    <t>Premije osiguranja zaposlenih</t>
  </si>
  <si>
    <t>Reprezentacija</t>
  </si>
  <si>
    <t>Članarine i norme</t>
  </si>
  <si>
    <t>Tuzemne članarine</t>
  </si>
  <si>
    <t>Pristojbe i naknade</t>
  </si>
  <si>
    <t>Sudske,javnobilježničke i ost. naknade</t>
  </si>
  <si>
    <t>Financijski rashodi</t>
  </si>
  <si>
    <t>Ostali financijski rashodi</t>
  </si>
  <si>
    <t>Bankarske usluge i usluge platnog prometa</t>
  </si>
  <si>
    <t>Usluge banaka</t>
  </si>
  <si>
    <t>Zatezne kamate</t>
  </si>
  <si>
    <t>Zatezne kamate iz poslovnih odnosa i drugo</t>
  </si>
  <si>
    <t>Ostali nespomenuti financijski rashodi</t>
  </si>
  <si>
    <t>Rashodi za nabavu nefinancijske imovine</t>
  </si>
  <si>
    <t>Rashodi za nabavu proizvedene dugotrajne imovine</t>
  </si>
  <si>
    <t>Građevinski objekti</t>
  </si>
  <si>
    <t>Poslovni objekti</t>
  </si>
  <si>
    <t>R3057</t>
  </si>
  <si>
    <t>Ostali građevinski objekti</t>
  </si>
  <si>
    <t>R3058</t>
  </si>
  <si>
    <t>Ostali gr. objekti (sp.dvorane)</t>
  </si>
  <si>
    <t>Rashodi za dodatna ulaganja na nefinancijskoj imovini</t>
  </si>
  <si>
    <t>Dodatna ulaganja na građevinskim objektima</t>
  </si>
  <si>
    <t>R3059</t>
  </si>
  <si>
    <t>Dodatna ulaganja za ostalu nefinancijsku imovinu</t>
  </si>
  <si>
    <t>R3060</t>
  </si>
  <si>
    <t>Postrojenja i oprema</t>
  </si>
  <si>
    <t>Uređaji, strojevi i oprema za ostale namjene</t>
  </si>
  <si>
    <t>Oprema</t>
  </si>
  <si>
    <t>Knjige, umjetnička djela i ostale izložbene vrijednosti</t>
  </si>
  <si>
    <t>Knjige</t>
  </si>
  <si>
    <t>Knjige u knjižnicama</t>
  </si>
  <si>
    <t>Nematerijalna proizvedena imovina</t>
  </si>
  <si>
    <t>Ulaganja u računalne programe</t>
  </si>
  <si>
    <t>Rashodi za zaposlene</t>
  </si>
  <si>
    <t>Plaće (Bruto)</t>
  </si>
  <si>
    <t>Plaće za redovan rad</t>
  </si>
  <si>
    <t>Plaće za zaposlene</t>
  </si>
  <si>
    <t>Ostali rashodi za službena putovanja</t>
  </si>
  <si>
    <t>Ostale usluge tekućeg i investicijskog održavanja</t>
  </si>
  <si>
    <t>Naknade troškova službenog puta</t>
  </si>
  <si>
    <t>Naknade ostalih troškova osobama izvan radnog odnosa</t>
  </si>
  <si>
    <t>Ostale  zakupnine i najamnine</t>
  </si>
  <si>
    <t>Prihodi od prodaje sl. auta</t>
  </si>
  <si>
    <t>Višak prihoda prorač.korisnika sa žr</t>
  </si>
  <si>
    <t>Grafičke i tisk. usl., usluge kopiranja i uvezivanja islično</t>
  </si>
  <si>
    <t>Grafičke i tisk. usluge, usluge kopiranja i uvezivanja i sl.</t>
  </si>
  <si>
    <t>P0798</t>
  </si>
  <si>
    <t>P1106</t>
  </si>
  <si>
    <t>Vlastiti izvori</t>
  </si>
  <si>
    <t>Rezultat poslovanja</t>
  </si>
  <si>
    <t>Višak/manjak prihoda</t>
  </si>
  <si>
    <t>Višak prihoda</t>
  </si>
  <si>
    <t>P0799</t>
  </si>
  <si>
    <t>Višak prihoda proračunskih korisnika - sa ŽR</t>
  </si>
  <si>
    <t>P0801</t>
  </si>
  <si>
    <t>P0802</t>
  </si>
  <si>
    <t>P0803</t>
  </si>
  <si>
    <t>Prihodi od izdavanja duplikata svjedodžbi</t>
  </si>
  <si>
    <t>P0805</t>
  </si>
  <si>
    <t>P0806</t>
  </si>
  <si>
    <t>P0807</t>
  </si>
  <si>
    <t>P0809</t>
  </si>
  <si>
    <t>P0810</t>
  </si>
  <si>
    <t>5.4.1.</t>
  </si>
  <si>
    <t>Prihodi od upravnih i admin. pristojbi, pristojbi po posebnim propis. i naknada</t>
  </si>
  <si>
    <t>4.3.1.</t>
  </si>
  <si>
    <t>3.1.1.</t>
  </si>
  <si>
    <t>2.1.1.</t>
  </si>
  <si>
    <t>5.2.1.</t>
  </si>
  <si>
    <t>P0812</t>
  </si>
  <si>
    <t>P0813</t>
  </si>
  <si>
    <t>5.7.1.</t>
  </si>
  <si>
    <t>P0815</t>
  </si>
  <si>
    <t>P0816</t>
  </si>
  <si>
    <t>PRIHODI OSNIVAČA</t>
  </si>
  <si>
    <t>KONTO</t>
  </si>
  <si>
    <t>R3036</t>
  </si>
  <si>
    <t>R3037</t>
  </si>
  <si>
    <t>R3038</t>
  </si>
  <si>
    <t>R3039</t>
  </si>
  <si>
    <t>R3040</t>
  </si>
  <si>
    <t>R3041</t>
  </si>
  <si>
    <t>R3042</t>
  </si>
  <si>
    <t>R3043</t>
  </si>
  <si>
    <t>R3044</t>
  </si>
  <si>
    <t>R3045</t>
  </si>
  <si>
    <t>R3046</t>
  </si>
  <si>
    <t>R3047</t>
  </si>
  <si>
    <t>R3048</t>
  </si>
  <si>
    <t>R3049</t>
  </si>
  <si>
    <t>R3050</t>
  </si>
  <si>
    <t>R3051</t>
  </si>
  <si>
    <t>R3052</t>
  </si>
  <si>
    <t>R3053</t>
  </si>
  <si>
    <t>R3054</t>
  </si>
  <si>
    <t>R3055</t>
  </si>
  <si>
    <t>R3056</t>
  </si>
  <si>
    <t>R3061</t>
  </si>
  <si>
    <t>R3062</t>
  </si>
  <si>
    <t>R3063</t>
  </si>
  <si>
    <t>R3064</t>
  </si>
  <si>
    <t>R3065</t>
  </si>
  <si>
    <t>R3066</t>
  </si>
  <si>
    <t>R3067</t>
  </si>
  <si>
    <t>R3068</t>
  </si>
  <si>
    <t>R3069</t>
  </si>
  <si>
    <t>R3070</t>
  </si>
  <si>
    <t>R3071</t>
  </si>
  <si>
    <t>R3072</t>
  </si>
  <si>
    <t>R3073</t>
  </si>
  <si>
    <t>R3074</t>
  </si>
  <si>
    <t>R3075</t>
  </si>
  <si>
    <t>R3166</t>
  </si>
  <si>
    <t>R3167</t>
  </si>
  <si>
    <t>R3168</t>
  </si>
  <si>
    <t>R3169</t>
  </si>
  <si>
    <t>R3198</t>
  </si>
  <si>
    <t>R3199</t>
  </si>
  <si>
    <t>R3200</t>
  </si>
  <si>
    <t>Materijal i dijelovi za tek. i investicijsko održavanje</t>
  </si>
  <si>
    <t>Ostali materijal i dijelovi za tekuće i investicijsko održavanje</t>
  </si>
  <si>
    <t>R5138</t>
  </si>
  <si>
    <t>R5139</t>
  </si>
  <si>
    <t>R4471</t>
  </si>
  <si>
    <t>R5140</t>
  </si>
  <si>
    <t>Manjak prihoda</t>
  </si>
  <si>
    <t>R4821</t>
  </si>
  <si>
    <t>Manjak prihoda poslovanja PK</t>
  </si>
  <si>
    <t>R4472</t>
  </si>
  <si>
    <t>R4473</t>
  </si>
  <si>
    <t>R4474</t>
  </si>
  <si>
    <t>R4475</t>
  </si>
  <si>
    <t>R4476</t>
  </si>
  <si>
    <t>R4477</t>
  </si>
  <si>
    <t>R4478</t>
  </si>
  <si>
    <t>R4479</t>
  </si>
  <si>
    <t>R4480</t>
  </si>
  <si>
    <t>R4481</t>
  </si>
  <si>
    <t>R5141</t>
  </si>
  <si>
    <t>R5142</t>
  </si>
  <si>
    <t>R4482</t>
  </si>
  <si>
    <t>R4483</t>
  </si>
  <si>
    <t>R4865</t>
  </si>
  <si>
    <t>R4484</t>
  </si>
  <si>
    <t>R4485</t>
  </si>
  <si>
    <t>R4486</t>
  </si>
  <si>
    <t>Naknade za rad predstavničkih i izvršnih tijela, povjerenstava i slično</t>
  </si>
  <si>
    <t>R5143</t>
  </si>
  <si>
    <t>Ostale slične naknade za rad</t>
  </si>
  <si>
    <t>R4488</t>
  </si>
  <si>
    <t>R4912</t>
  </si>
  <si>
    <t>R4490</t>
  </si>
  <si>
    <t>R4491</t>
  </si>
  <si>
    <t>R5144</t>
  </si>
  <si>
    <t>R4952</t>
  </si>
  <si>
    <t>R4492</t>
  </si>
  <si>
    <t>R4493</t>
  </si>
  <si>
    <t>R4494</t>
  </si>
  <si>
    <t>R4495</t>
  </si>
  <si>
    <t>R4496</t>
  </si>
  <si>
    <t>R4497</t>
  </si>
  <si>
    <t>R5489</t>
  </si>
  <si>
    <t>Ostali poslovni građevinski objekti</t>
  </si>
  <si>
    <t>R4498</t>
  </si>
  <si>
    <t>R4499</t>
  </si>
  <si>
    <t>R4997</t>
  </si>
  <si>
    <t>R4500</t>
  </si>
  <si>
    <t>R4501</t>
  </si>
  <si>
    <t>R4502</t>
  </si>
  <si>
    <t>R4503</t>
  </si>
  <si>
    <t>R4504</t>
  </si>
  <si>
    <t>R5009</t>
  </si>
  <si>
    <t>Naknade za prijevoz na posao i s posla</t>
  </si>
  <si>
    <t>SREDNJA ŠKOLA OROSLAVJE                                                              OIB:</t>
  </si>
  <si>
    <t>Korisnik K037:          Pror.k. 16998</t>
  </si>
  <si>
    <t>Tekuće pomoći iz drž. prorač. temeljem prijenosa EU sredstava</t>
  </si>
  <si>
    <t>Pomoći iz drž. Prorač. temeljem prijenosa EU sredstava</t>
  </si>
  <si>
    <t>Tekuće pomoći iz DP temeljem prijenosa EU sredstava</t>
  </si>
  <si>
    <t>Kapitalne pomoći iz državnog proračuna proračunskim korisnicima proračuna JLP(R)S</t>
  </si>
  <si>
    <t>Kapitalne pomoći proračunskim korisnicima iz proračuna koji im nije nadležan</t>
  </si>
  <si>
    <t>Uređaji</t>
  </si>
  <si>
    <t>R5934</t>
  </si>
  <si>
    <t>Tekuće pomoći iz državnog proračuna proračunskim korisnicima proračuna JLP(R)S</t>
  </si>
  <si>
    <t>Ostali rashodi za zaposlene</t>
  </si>
  <si>
    <t>Doprinosi na plaće</t>
  </si>
  <si>
    <t>Ostali nenavedeni rashodi za zaposlene</t>
  </si>
  <si>
    <t>Doprinosi za mirovinsko osiguranje</t>
  </si>
  <si>
    <t>Doprinosi za zdravstveno osiguranje</t>
  </si>
  <si>
    <t>Novčana naknada poslodavca zbog nezapošljavanja osoba s invaliditetom</t>
  </si>
  <si>
    <t>R4489 / R6486</t>
  </si>
  <si>
    <t>R6487</t>
  </si>
  <si>
    <t>R6488</t>
  </si>
  <si>
    <t>R6489</t>
  </si>
  <si>
    <t>R6490</t>
  </si>
  <si>
    <t>PROJEKCIJA 2022.</t>
  </si>
  <si>
    <t>PLAN 2021.</t>
  </si>
  <si>
    <t>PROJEKCIJA 2023.</t>
  </si>
  <si>
    <t>INDEKS 2/1</t>
  </si>
  <si>
    <t>INDEKS 3/2</t>
  </si>
  <si>
    <t>INDEKS 3/1</t>
  </si>
  <si>
    <t>Tekuće donacije od fizičkih osoba</t>
  </si>
  <si>
    <t>Sufinanciranje cijene usluge, participacije i slično</t>
  </si>
  <si>
    <t>Uređaji i strojevi za ostale namjene</t>
  </si>
  <si>
    <t>Nagrade</t>
  </si>
  <si>
    <t>Pomoćni i sanitetski materijal (Nastavni materijal)</t>
  </si>
  <si>
    <t>Uredska oprema i namještaj</t>
  </si>
  <si>
    <t>Računala i računalna oprema</t>
  </si>
  <si>
    <t>Uredski namještaj</t>
  </si>
  <si>
    <t>Premije osiguranja prijevoznih sredstava</t>
  </si>
  <si>
    <t>P1274</t>
  </si>
  <si>
    <t>P1276</t>
  </si>
  <si>
    <t>P1248</t>
  </si>
  <si>
    <t>P1277</t>
  </si>
  <si>
    <t>R6738</t>
  </si>
  <si>
    <t>R6737</t>
  </si>
  <si>
    <t>Premije osiguranja zaposlenika</t>
  </si>
  <si>
    <t>R6742</t>
  </si>
  <si>
    <t>R5932</t>
  </si>
  <si>
    <t>R6739</t>
  </si>
  <si>
    <t>R6740</t>
  </si>
  <si>
    <t>Glava: 00720 OBRAZOVANJE</t>
  </si>
  <si>
    <t>Glavni program: J01 OBRAZOVANJE</t>
  </si>
  <si>
    <t>Program 1001 SREDNJEŠKOLSKO OBRAZOVANJE - ZAKONSKI STANDARD</t>
  </si>
  <si>
    <t>Program 1003 DOPUNSKI NASTAVNI I VANNASTAVNI PROGRAM ŠKOLA I O.I.</t>
  </si>
  <si>
    <t>Izvor 1.3.</t>
  </si>
  <si>
    <t>Prihodi Županije za materijalno-financijske rashode i investicijsko održavanje</t>
  </si>
  <si>
    <t>Prihodi KZŽ za nabavu nefinancijske imovine</t>
  </si>
  <si>
    <t>Prihodi za usluge tek. i invest. održavanja zgrade</t>
  </si>
  <si>
    <t>Prihodi Županije - izvorna sredstva KZŽ (1-3)</t>
  </si>
  <si>
    <t>Sveukupni prihod iz nadležnog proračuna</t>
  </si>
  <si>
    <t>Rad e-tehničara</t>
  </si>
  <si>
    <t>Plaće i naknade PUN/SKP (Baltazar 4)</t>
  </si>
  <si>
    <t>Ostali prihodi /refundacije za natjecanja, Novig.pr.</t>
  </si>
  <si>
    <t>GLAVA: 00720 OBRAZOVANJE</t>
  </si>
  <si>
    <t>GLAVNI PROGRAM: J01 OBRAZOVANJE</t>
  </si>
  <si>
    <t>RAZDJEL: 007 UO ZA OBRAZOVANJE, KULTURU, SPORT I TEHNIČKU KULTURU</t>
  </si>
  <si>
    <t>Razdjel: 007 UO ZA OBRAZOVANJE, KULTURU, SPORT I TEHNIČKU KULTURU</t>
  </si>
  <si>
    <t>Aktivnost A102000 Redovni poslovi ustanova srednješkolskog obrazovanja SŠ</t>
  </si>
  <si>
    <t>RASHODI OSNIVAČA</t>
  </si>
  <si>
    <t>RASHODI KORISNIKA</t>
  </si>
  <si>
    <t>Kapitalni projekt K104000 Izgradnja, dogradnja i adaptacija SŠ</t>
  </si>
  <si>
    <t>Tekući projekt T103000 Oprema, informat., nabava pomagala - SŠ</t>
  </si>
  <si>
    <t>Aktivnost A102002 Financiranje - ostali rashodi SŠ</t>
  </si>
  <si>
    <t>Aktivnost A102000 Dopunski nastavni i vannastavni program škola i obraz. ins.</t>
  </si>
  <si>
    <t>IZVORNA SREDSTVA KZŽ</t>
  </si>
  <si>
    <t>R3307-5</t>
  </si>
  <si>
    <t>R5980-4</t>
  </si>
  <si>
    <t>R4643-16</t>
  </si>
  <si>
    <t>R4644-24</t>
  </si>
  <si>
    <t>Refundacije natjecanja i ostali opći primici</t>
  </si>
  <si>
    <t>Plaća e-tehničar</t>
  </si>
  <si>
    <t>Funkcijska klasifikacija:</t>
  </si>
  <si>
    <t>0960</t>
  </si>
  <si>
    <t>Dodatne usluge u obrazovanju</t>
  </si>
  <si>
    <t>02 - Krapinsko Zagorska županija</t>
  </si>
  <si>
    <t>3115 - Grad Oroslavje</t>
  </si>
  <si>
    <t>Voditeljica računovodstva:</t>
  </si>
  <si>
    <t>Ukupno decentralizirana sredstva MFR i oprema</t>
  </si>
  <si>
    <t xml:space="preserve">KZŽ DECENTRALIZACIJA  </t>
  </si>
  <si>
    <t>Tekući projekt T103000 Dopunska sred. za materijalne rashode i opremu škola</t>
  </si>
  <si>
    <t>Kapitalni projekt K104000 Dopunska sredstva za izgradnju, dogradnju i adaptaciju škola</t>
  </si>
  <si>
    <t>Ukupno izvorna sredstva</t>
  </si>
  <si>
    <t>Ukupno investicije i oprema - izvorna sredstva</t>
  </si>
  <si>
    <t>ukupno DEC , investic. i oprema - izvorna sredstva</t>
  </si>
  <si>
    <t>REPUBLIKA HRVATSKA</t>
  </si>
  <si>
    <t>KRAPINSKO-ZAGOSKA ŽUPANIJA</t>
  </si>
  <si>
    <t>SREDNJA ŠKOLA OROSLAVJE</t>
  </si>
  <si>
    <t>OROSLAVJE, LJ. GAJA 1</t>
  </si>
  <si>
    <t>Lokacijska klasifikacija:  RH</t>
  </si>
  <si>
    <t>ŽUPANIJA</t>
  </si>
  <si>
    <t xml:space="preserve"> - decentralizirana sredstva</t>
  </si>
  <si>
    <t xml:space="preserve"> - izvorna sredstva</t>
  </si>
  <si>
    <t>DONACIJE</t>
  </si>
  <si>
    <t>VLASTITI PRIHODI</t>
  </si>
  <si>
    <t>POSEBNE NAMJENE</t>
  </si>
  <si>
    <t>MINISTARSTVO</t>
  </si>
  <si>
    <t>JLS - GRAD OROSLAVJE</t>
  </si>
  <si>
    <t>MINISTARSTVO - PRIJENOS EU</t>
  </si>
  <si>
    <t>FINANCIJSKI PLAN za 2021. godinu - prijedlog zbirno</t>
  </si>
  <si>
    <t>PRIHODI po izvorima</t>
  </si>
  <si>
    <t>RASHODI po izvorima</t>
  </si>
  <si>
    <t>UKUPNO RASHODI</t>
  </si>
  <si>
    <t>UKUPNO PRIHODI</t>
  </si>
  <si>
    <t>R6743</t>
  </si>
  <si>
    <t>PROJEKCIJA 2024.</t>
  </si>
  <si>
    <t xml:space="preserve">Plaća/prijevoz SKP/PUN Baltazar </t>
  </si>
  <si>
    <t xml:space="preserve">Tekući projekt T103006 Projekt Baltazar </t>
  </si>
  <si>
    <t>Sanja Borovec, mag. oec.</t>
  </si>
  <si>
    <t>FINANCIJSKI PLAN za 2023. godinu - prijedlog</t>
  </si>
  <si>
    <t xml:space="preserve">KLASA: </t>
  </si>
  <si>
    <t xml:space="preserve">URBROJ: </t>
  </si>
  <si>
    <t>PLAN 2023. KN</t>
  </si>
  <si>
    <t>PLAN 2023. EUR</t>
  </si>
  <si>
    <t xml:space="preserve">Sredstva za investicijske radove </t>
  </si>
  <si>
    <t>Škola i zajednica</t>
  </si>
  <si>
    <t>PROJEKCIJA 2025.</t>
  </si>
  <si>
    <t>V.D. ravnatelj:</t>
  </si>
  <si>
    <t>mr.sc. Branko Čičko</t>
  </si>
  <si>
    <t>Plaća Škola i zajednica</t>
  </si>
  <si>
    <t>Usluge odvjetnika i pravnog savjetovanja</t>
  </si>
  <si>
    <t>Tekuće donacije od fizičkih osoba (zadruga)</t>
  </si>
  <si>
    <t>Ostali prihodi</t>
  </si>
  <si>
    <t>Tekuće pomoći od proračunskog korisnika drugog proračuna temeljem prijenosa EU sredstava (RCK ČK)</t>
  </si>
  <si>
    <t>Tekuće pomoći iz državnog proračuna proračunskim korisnicima proračuna JLP(R)S (za plaće RCK)</t>
  </si>
  <si>
    <t>JLS PK- GRAD</t>
  </si>
  <si>
    <t>0921</t>
  </si>
  <si>
    <t>Niže srednjoškolsko obrazovanje</t>
  </si>
  <si>
    <t>U Oroslavju,  03. studenog 2022. godine</t>
  </si>
  <si>
    <t>*Fiksni tečaj konverzije u euro 7,53450</t>
  </si>
  <si>
    <t>400-02/22-01/05</t>
  </si>
  <si>
    <t>2140-89-04-22-3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</si>
</sst>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b/>
      <sz val="15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505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18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135">
    <xf numFmtId="0" fontId="0" fillId="0" borderId="0" xfId="0"/>
    <xf numFmtId="49" fontId="4" fillId="0" borderId="3" xfId="0" applyNumberFormat="1" applyFont="1" applyBorder="1" applyAlignment="1" applyProtection="1">
      <alignment horizontal="left" vertical="center"/>
      <protection hidden="1"/>
    </xf>
    <xf numFmtId="0" fontId="5" fillId="0" borderId="0" xfId="0" applyFont="1"/>
    <xf numFmtId="4" fontId="5" fillId="0" borderId="0" xfId="0" applyNumberFormat="1" applyFont="1"/>
    <xf numFmtId="0" fontId="5" fillId="0" borderId="0" xfId="0" applyFont="1" applyAlignment="1">
      <alignment horizontal="right"/>
    </xf>
    <xf numFmtId="0" fontId="8" fillId="0" borderId="2" xfId="0" applyFont="1" applyBorder="1" applyAlignment="1">
      <alignment wrapText="1"/>
    </xf>
    <xf numFmtId="0" fontId="1" fillId="0" borderId="0" xfId="0" applyFont="1"/>
    <xf numFmtId="0" fontId="3" fillId="0" borderId="0" xfId="0" applyFont="1"/>
    <xf numFmtId="0" fontId="2" fillId="0" borderId="0" xfId="0" applyFont="1"/>
    <xf numFmtId="49" fontId="2" fillId="0" borderId="0" xfId="0" applyNumberFormat="1" applyFont="1" applyBorder="1" applyAlignment="1">
      <alignment horizontal="center"/>
    </xf>
    <xf numFmtId="0" fontId="9" fillId="0" borderId="0" xfId="0" applyFont="1"/>
    <xf numFmtId="0" fontId="10" fillId="0" borderId="0" xfId="0" applyFont="1" applyFill="1"/>
    <xf numFmtId="0" fontId="3" fillId="0" borderId="0" xfId="0" applyFont="1" applyFill="1"/>
    <xf numFmtId="0" fontId="11" fillId="0" borderId="0" xfId="0" applyFont="1" applyAlignment="1">
      <alignment wrapText="1"/>
    </xf>
    <xf numFmtId="1" fontId="1" fillId="0" borderId="0" xfId="0" applyNumberFormat="1" applyFont="1" applyAlignment="1">
      <alignment horizontal="center" vertical="center"/>
    </xf>
    <xf numFmtId="0" fontId="1" fillId="3" borderId="0" xfId="0" applyFont="1" applyFill="1" applyAlignment="1">
      <alignment wrapText="1"/>
    </xf>
    <xf numFmtId="0" fontId="1" fillId="3" borderId="0" xfId="0" quotePrefix="1" applyFont="1" applyFill="1" applyAlignment="1">
      <alignment wrapText="1"/>
    </xf>
    <xf numFmtId="4" fontId="1" fillId="3" borderId="0" xfId="0" applyNumberFormat="1" applyFont="1" applyFill="1"/>
    <xf numFmtId="0" fontId="8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2" fillId="0" borderId="2" xfId="0" applyFont="1" applyBorder="1" applyAlignment="1">
      <alignment wrapText="1"/>
    </xf>
    <xf numFmtId="0" fontId="14" fillId="0" borderId="0" xfId="0" applyFont="1" applyAlignment="1">
      <alignment wrapText="1"/>
    </xf>
    <xf numFmtId="0" fontId="11" fillId="0" borderId="0" xfId="0" applyFont="1" applyFill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4" fontId="3" fillId="0" borderId="1" xfId="0" applyNumberFormat="1" applyFont="1" applyBorder="1" applyAlignment="1">
      <alignment wrapText="1"/>
    </xf>
    <xf numFmtId="4" fontId="1" fillId="8" borderId="0" xfId="0" applyNumberFormat="1" applyFont="1" applyFill="1"/>
    <xf numFmtId="0" fontId="2" fillId="0" borderId="0" xfId="0" applyFont="1" applyFill="1"/>
    <xf numFmtId="0" fontId="5" fillId="0" borderId="0" xfId="0" applyFont="1" applyFill="1"/>
    <xf numFmtId="0" fontId="8" fillId="8" borderId="2" xfId="0" applyFont="1" applyFill="1" applyBorder="1" applyAlignment="1">
      <alignment vertical="center" wrapText="1"/>
    </xf>
    <xf numFmtId="4" fontId="1" fillId="8" borderId="2" xfId="0" applyNumberFormat="1" applyFont="1" applyFill="1" applyBorder="1" applyAlignment="1">
      <alignment horizontal="right"/>
    </xf>
    <xf numFmtId="0" fontId="3" fillId="9" borderId="0" xfId="0" applyFont="1" applyFill="1"/>
    <xf numFmtId="0" fontId="11" fillId="9" borderId="0" xfId="0" applyFont="1" applyFill="1" applyAlignment="1">
      <alignment wrapText="1"/>
    </xf>
    <xf numFmtId="0" fontId="14" fillId="9" borderId="0" xfId="0" applyFont="1" applyFill="1" applyAlignment="1">
      <alignment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/>
    <xf numFmtId="0" fontId="2" fillId="0" borderId="0" xfId="0" applyFont="1" applyFill="1" applyBorder="1"/>
    <xf numFmtId="0" fontId="17" fillId="0" borderId="0" xfId="0" applyFont="1"/>
    <xf numFmtId="0" fontId="0" fillId="10" borderId="0" xfId="0" applyFill="1"/>
    <xf numFmtId="0" fontId="17" fillId="10" borderId="0" xfId="0" applyFont="1" applyFill="1" applyAlignment="1">
      <alignment horizontal="center" wrapText="1"/>
    </xf>
    <xf numFmtId="0" fontId="17" fillId="11" borderId="0" xfId="0" applyFont="1" applyFill="1"/>
    <xf numFmtId="0" fontId="0" fillId="11" borderId="0" xfId="0" applyFill="1"/>
    <xf numFmtId="4" fontId="0" fillId="0" borderId="0" xfId="0" applyNumberFormat="1"/>
    <xf numFmtId="4" fontId="0" fillId="11" borderId="0" xfId="0" applyNumberFormat="1" applyFill="1"/>
    <xf numFmtId="4" fontId="17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left" wrapText="1"/>
    </xf>
    <xf numFmtId="4" fontId="1" fillId="0" borderId="2" xfId="0" applyNumberFormat="1" applyFont="1" applyBorder="1" applyAlignment="1">
      <alignment wrapText="1"/>
    </xf>
    <xf numFmtId="4" fontId="3" fillId="0" borderId="2" xfId="0" applyNumberFormat="1" applyFont="1" applyFill="1" applyBorder="1"/>
    <xf numFmtId="0" fontId="3" fillId="9" borderId="2" xfId="0" applyFont="1" applyFill="1" applyBorder="1" applyAlignment="1">
      <alignment wrapText="1"/>
    </xf>
    <xf numFmtId="0" fontId="3" fillId="9" borderId="2" xfId="0" applyFont="1" applyFill="1" applyBorder="1" applyAlignment="1">
      <alignment horizontal="left" wrapText="1"/>
    </xf>
    <xf numFmtId="4" fontId="3" fillId="9" borderId="2" xfId="0" applyNumberFormat="1" applyFont="1" applyFill="1" applyBorder="1" applyAlignment="1">
      <alignment wrapText="1"/>
    </xf>
    <xf numFmtId="4" fontId="3" fillId="9" borderId="2" xfId="0" applyNumberFormat="1" applyFont="1" applyFill="1" applyBorder="1"/>
    <xf numFmtId="0" fontId="3" fillId="9" borderId="2" xfId="0" applyFont="1" applyFill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wrapText="1"/>
    </xf>
    <xf numFmtId="4" fontId="3" fillId="0" borderId="2" xfId="0" applyNumberFormat="1" applyFont="1" applyBorder="1" applyAlignment="1">
      <alignment wrapText="1"/>
    </xf>
    <xf numFmtId="0" fontId="1" fillId="4" borderId="2" xfId="0" applyFont="1" applyFill="1" applyBorder="1" applyAlignment="1">
      <alignment wrapText="1"/>
    </xf>
    <xf numFmtId="0" fontId="1" fillId="4" borderId="2" xfId="0" quotePrefix="1" applyFont="1" applyFill="1" applyBorder="1" applyAlignment="1">
      <alignment wrapText="1"/>
    </xf>
    <xf numFmtId="4" fontId="1" fillId="4" borderId="2" xfId="0" applyNumberFormat="1" applyFont="1" applyFill="1" applyBorder="1"/>
    <xf numFmtId="0" fontId="3" fillId="0" borderId="1" xfId="0" applyFont="1" applyBorder="1"/>
    <xf numFmtId="0" fontId="3" fillId="0" borderId="1" xfId="0" applyFont="1" applyFill="1" applyBorder="1"/>
    <xf numFmtId="0" fontId="8" fillId="6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vertical="center" wrapText="1" shrinkToFit="1"/>
    </xf>
    <xf numFmtId="4" fontId="3" fillId="0" borderId="2" xfId="0" applyNumberFormat="1" applyFont="1" applyBorder="1" applyAlignment="1">
      <alignment horizontal="right"/>
    </xf>
    <xf numFmtId="4" fontId="1" fillId="6" borderId="2" xfId="0" applyNumberFormat="1" applyFont="1" applyFill="1" applyBorder="1" applyAlignment="1">
      <alignment horizontal="right"/>
    </xf>
    <xf numFmtId="4" fontId="3" fillId="0" borderId="2" xfId="0" applyNumberFormat="1" applyFont="1" applyBorder="1" applyAlignment="1">
      <alignment horizontal="right" indent="1"/>
    </xf>
    <xf numFmtId="4" fontId="1" fillId="0" borderId="2" xfId="0" applyNumberFormat="1" applyFont="1" applyBorder="1" applyAlignment="1">
      <alignment horizontal="right"/>
    </xf>
    <xf numFmtId="49" fontId="1" fillId="0" borderId="2" xfId="0" applyNumberFormat="1" applyFont="1" applyBorder="1" applyAlignment="1">
      <alignment horizontal="center" vertical="center"/>
    </xf>
    <xf numFmtId="0" fontId="13" fillId="8" borderId="2" xfId="0" applyFont="1" applyFill="1" applyBorder="1" applyAlignment="1">
      <alignment vertical="center"/>
    </xf>
    <xf numFmtId="0" fontId="3" fillId="9" borderId="2" xfId="0" applyFont="1" applyFill="1" applyBorder="1" applyAlignment="1">
      <alignment vertical="center" wrapText="1"/>
    </xf>
    <xf numFmtId="0" fontId="3" fillId="9" borderId="2" xfId="0" applyFont="1" applyFill="1" applyBorder="1" applyAlignment="1">
      <alignment horizontal="left" vertical="center" wrapText="1"/>
    </xf>
    <xf numFmtId="4" fontId="3" fillId="9" borderId="2" xfId="0" applyNumberFormat="1" applyFont="1" applyFill="1" applyBorder="1" applyAlignment="1">
      <alignment vertical="center" wrapText="1"/>
    </xf>
    <xf numFmtId="0" fontId="1" fillId="9" borderId="2" xfId="0" applyFont="1" applyFill="1" applyBorder="1" applyAlignment="1">
      <alignment wrapText="1"/>
    </xf>
    <xf numFmtId="0" fontId="1" fillId="9" borderId="2" xfId="0" applyFont="1" applyFill="1" applyBorder="1" applyAlignment="1">
      <alignment horizontal="left" wrapText="1"/>
    </xf>
    <xf numFmtId="0" fontId="14" fillId="0" borderId="2" xfId="0" applyFont="1" applyBorder="1" applyAlignment="1">
      <alignment wrapText="1"/>
    </xf>
    <xf numFmtId="0" fontId="14" fillId="0" borderId="2" xfId="0" applyFont="1" applyBorder="1" applyAlignment="1">
      <alignment horizontal="left" wrapText="1"/>
    </xf>
    <xf numFmtId="0" fontId="2" fillId="0" borderId="2" xfId="0" applyFont="1" applyBorder="1" applyAlignment="1">
      <alignment wrapText="1"/>
    </xf>
    <xf numFmtId="4" fontId="14" fillId="0" borderId="2" xfId="0" applyNumberFormat="1" applyFont="1" applyBorder="1" applyAlignment="1">
      <alignment wrapText="1"/>
    </xf>
    <xf numFmtId="0" fontId="3" fillId="0" borderId="2" xfId="0" applyFont="1" applyBorder="1"/>
    <xf numFmtId="0" fontId="3" fillId="0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3" borderId="2" xfId="0" quotePrefix="1" applyFont="1" applyFill="1" applyBorder="1" applyAlignment="1">
      <alignment wrapText="1"/>
    </xf>
    <xf numFmtId="4" fontId="1" fillId="3" borderId="2" xfId="0" applyNumberFormat="1" applyFont="1" applyFill="1" applyBorder="1"/>
    <xf numFmtId="4" fontId="1" fillId="8" borderId="2" xfId="0" applyNumberFormat="1" applyFont="1" applyFill="1" applyBorder="1"/>
    <xf numFmtId="0" fontId="1" fillId="8" borderId="2" xfId="0" applyFont="1" applyFill="1" applyBorder="1" applyAlignment="1">
      <alignment wrapText="1"/>
    </xf>
    <xf numFmtId="4" fontId="1" fillId="8" borderId="2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2" xfId="0" quotePrefix="1" applyFont="1" applyFill="1" applyBorder="1" applyAlignment="1">
      <alignment wrapText="1"/>
    </xf>
    <xf numFmtId="4" fontId="1" fillId="0" borderId="2" xfId="0" applyNumberFormat="1" applyFont="1" applyFill="1" applyBorder="1"/>
    <xf numFmtId="0" fontId="1" fillId="5" borderId="2" xfId="0" applyFont="1" applyFill="1" applyBorder="1" applyAlignment="1">
      <alignment wrapText="1"/>
    </xf>
    <xf numFmtId="0" fontId="1" fillId="5" borderId="2" xfId="0" quotePrefix="1" applyFont="1" applyFill="1" applyBorder="1" applyAlignment="1">
      <alignment horizontal="left" wrapText="1"/>
    </xf>
    <xf numFmtId="4" fontId="1" fillId="5" borderId="2" xfId="0" applyNumberFormat="1" applyFont="1" applyFill="1" applyBorder="1"/>
    <xf numFmtId="0" fontId="1" fillId="7" borderId="2" xfId="0" applyFont="1" applyFill="1" applyBorder="1" applyAlignment="1">
      <alignment wrapText="1"/>
    </xf>
    <xf numFmtId="0" fontId="3" fillId="7" borderId="2" xfId="0" applyFont="1" applyFill="1" applyBorder="1" applyAlignment="1">
      <alignment wrapText="1"/>
    </xf>
    <xf numFmtId="0" fontId="15" fillId="0" borderId="2" xfId="0" applyNumberFormat="1" applyFont="1" applyFill="1" applyBorder="1" applyAlignment="1" applyProtection="1">
      <alignment horizontal="left"/>
    </xf>
    <xf numFmtId="0" fontId="15" fillId="0" borderId="2" xfId="0" applyNumberFormat="1" applyFont="1" applyFill="1" applyBorder="1" applyAlignment="1" applyProtection="1">
      <alignment wrapText="1"/>
    </xf>
    <xf numFmtId="0" fontId="16" fillId="0" borderId="2" xfId="0" applyNumberFormat="1" applyFont="1" applyFill="1" applyBorder="1" applyAlignment="1" applyProtection="1">
      <alignment horizontal="left"/>
    </xf>
    <xf numFmtId="0" fontId="16" fillId="0" borderId="2" xfId="0" applyNumberFormat="1" applyFont="1" applyFill="1" applyBorder="1" applyAlignment="1" applyProtection="1">
      <alignment wrapText="1"/>
    </xf>
    <xf numFmtId="4" fontId="1" fillId="0" borderId="2" xfId="0" applyNumberFormat="1" applyFont="1" applyBorder="1" applyAlignment="1">
      <alignment horizontal="right" indent="1"/>
    </xf>
    <xf numFmtId="4" fontId="1" fillId="9" borderId="2" xfId="0" applyNumberFormat="1" applyFont="1" applyFill="1" applyBorder="1" applyAlignment="1">
      <alignment vertical="center" wrapText="1"/>
    </xf>
    <xf numFmtId="4" fontId="1" fillId="9" borderId="2" xfId="0" applyNumberFormat="1" applyFont="1" applyFill="1" applyBorder="1" applyAlignment="1">
      <alignment wrapText="1"/>
    </xf>
    <xf numFmtId="0" fontId="3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wrapText="1"/>
    </xf>
    <xf numFmtId="0" fontId="3" fillId="12" borderId="2" xfId="0" applyFont="1" applyFill="1" applyBorder="1" applyAlignment="1">
      <alignment horizontal="left" wrapText="1"/>
    </xf>
    <xf numFmtId="0" fontId="0" fillId="12" borderId="0" xfId="0" applyFill="1" applyAlignment="1">
      <alignment wrapText="1"/>
    </xf>
    <xf numFmtId="0" fontId="3" fillId="12" borderId="2" xfId="0" applyFont="1" applyFill="1" applyBorder="1" applyAlignment="1">
      <alignment wrapText="1"/>
    </xf>
    <xf numFmtId="4" fontId="3" fillId="5" borderId="2" xfId="0" applyNumberFormat="1" applyFont="1" applyFill="1" applyBorder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4" fontId="3" fillId="0" borderId="0" xfId="0" applyNumberFormat="1" applyFont="1" applyBorder="1" applyAlignment="1">
      <alignment wrapText="1"/>
    </xf>
    <xf numFmtId="0" fontId="3" fillId="0" borderId="0" xfId="0" applyFont="1" applyBorder="1"/>
    <xf numFmtId="0" fontId="3" fillId="0" borderId="0" xfId="0" applyFont="1" applyFill="1" applyBorder="1"/>
    <xf numFmtId="0" fontId="1" fillId="8" borderId="2" xfId="0" applyFont="1" applyFill="1" applyBorder="1" applyAlignment="1">
      <alignment horizontal="left" wrapText="1"/>
    </xf>
    <xf numFmtId="49" fontId="1" fillId="0" borderId="2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8" fillId="6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horizontal="center"/>
    </xf>
    <xf numFmtId="0" fontId="1" fillId="8" borderId="0" xfId="0" applyFont="1" applyFill="1" applyAlignment="1">
      <alignment horizontal="left" wrapText="1"/>
    </xf>
    <xf numFmtId="0" fontId="1" fillId="8" borderId="0" xfId="0" applyFont="1" applyFill="1" applyBorder="1" applyAlignment="1">
      <alignment horizontal="left" wrapText="1"/>
    </xf>
    <xf numFmtId="0" fontId="8" fillId="6" borderId="2" xfId="0" applyFont="1" applyFill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6" fillId="0" borderId="0" xfId="0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04"/>
  <sheetViews>
    <sheetView tabSelected="1" zoomScaleNormal="100" workbookViewId="0">
      <selection activeCell="M19" sqref="M19"/>
    </sheetView>
  </sheetViews>
  <sheetFormatPr defaultRowHeight="15" x14ac:dyDescent="0.25"/>
  <cols>
    <col min="1" max="1" width="10.7109375" style="7" customWidth="1"/>
    <col min="2" max="2" width="9.42578125" style="7" customWidth="1"/>
    <col min="3" max="3" width="49.5703125" style="8" customWidth="1"/>
    <col min="4" max="5" width="13.140625" style="7" customWidth="1"/>
    <col min="6" max="6" width="13.42578125" style="7" customWidth="1"/>
    <col min="7" max="7" width="12.85546875" style="7" customWidth="1"/>
    <col min="8" max="8" width="7.42578125" style="12" customWidth="1"/>
    <col min="9" max="10" width="7.7109375" style="12" customWidth="1"/>
    <col min="11" max="11" width="11.140625" style="7" customWidth="1"/>
    <col min="12" max="12" width="9.140625" style="7" customWidth="1"/>
    <col min="13" max="16384" width="9.140625" style="7"/>
  </cols>
  <sheetData>
    <row r="1" spans="1:15" ht="12" customHeight="1" x14ac:dyDescent="0.25">
      <c r="A1" s="34" t="s">
        <v>353</v>
      </c>
      <c r="B1" s="6"/>
      <c r="C1" s="7"/>
      <c r="D1" s="8" t="s">
        <v>325</v>
      </c>
      <c r="E1" s="8"/>
      <c r="H1" s="7"/>
      <c r="I1" s="7"/>
      <c r="J1" s="36" t="s">
        <v>340</v>
      </c>
      <c r="K1" s="36"/>
      <c r="L1" s="37"/>
      <c r="M1" s="37"/>
      <c r="N1" s="12"/>
    </row>
    <row r="2" spans="1:15" ht="10.5" customHeight="1" x14ac:dyDescent="0.25">
      <c r="A2" s="34" t="s">
        <v>354</v>
      </c>
      <c r="B2" s="6"/>
      <c r="C2" s="7"/>
      <c r="D2" s="8" t="s">
        <v>309</v>
      </c>
      <c r="E2" s="8"/>
      <c r="H2" s="7"/>
      <c r="I2" s="7"/>
      <c r="J2" s="9" t="s">
        <v>394</v>
      </c>
      <c r="K2" s="1" t="s">
        <v>395</v>
      </c>
      <c r="L2" s="37"/>
      <c r="M2" s="37"/>
      <c r="N2" s="12"/>
    </row>
    <row r="3" spans="1:15" ht="10.5" customHeight="1" x14ac:dyDescent="0.25">
      <c r="A3" s="34" t="s">
        <v>355</v>
      </c>
      <c r="B3" s="6"/>
      <c r="C3" s="7"/>
      <c r="D3" s="8" t="s">
        <v>310</v>
      </c>
      <c r="E3" s="8"/>
      <c r="H3" s="7"/>
      <c r="I3" s="7"/>
      <c r="J3" s="9" t="s">
        <v>341</v>
      </c>
      <c r="K3" s="1" t="s">
        <v>342</v>
      </c>
      <c r="L3" s="37"/>
      <c r="M3" s="37"/>
      <c r="N3" s="12"/>
    </row>
    <row r="4" spans="1:15" ht="11.25" customHeight="1" x14ac:dyDescent="0.25">
      <c r="A4" s="34" t="s">
        <v>356</v>
      </c>
      <c r="B4" s="6"/>
      <c r="C4" s="7"/>
      <c r="D4" s="8" t="s">
        <v>311</v>
      </c>
      <c r="E4" s="8"/>
      <c r="H4" s="7"/>
      <c r="I4" s="7"/>
      <c r="J4" s="36" t="s">
        <v>357</v>
      </c>
      <c r="K4" s="36"/>
      <c r="L4" s="36" t="s">
        <v>343</v>
      </c>
      <c r="M4" s="37"/>
      <c r="N4" s="37"/>
      <c r="O4" s="12"/>
    </row>
    <row r="5" spans="1:15" ht="9.75" customHeight="1" x14ac:dyDescent="0.25">
      <c r="A5" s="6"/>
      <c r="B5" s="6"/>
      <c r="C5" s="7"/>
      <c r="D5" s="8" t="s">
        <v>312</v>
      </c>
      <c r="E5" s="8"/>
      <c r="H5" s="7"/>
      <c r="I5" s="7"/>
      <c r="J5" s="36"/>
      <c r="K5" s="36"/>
      <c r="L5" s="36" t="s">
        <v>344</v>
      </c>
      <c r="M5" s="37"/>
      <c r="N5" s="37"/>
      <c r="O5" s="12"/>
    </row>
    <row r="6" spans="1:15" ht="15.75" customHeight="1" x14ac:dyDescent="0.25">
      <c r="A6" s="35" t="s">
        <v>378</v>
      </c>
      <c r="B6" s="7" t="s">
        <v>398</v>
      </c>
      <c r="C6" s="7"/>
      <c r="D6" s="8"/>
      <c r="E6" s="8"/>
      <c r="G6" s="8"/>
      <c r="H6" s="8"/>
      <c r="I6" s="27"/>
      <c r="J6" s="27"/>
      <c r="K6" s="12"/>
    </row>
    <row r="7" spans="1:15" ht="15.75" customHeight="1" x14ac:dyDescent="0.25">
      <c r="A7" s="35" t="s">
        <v>379</v>
      </c>
      <c r="B7" s="134" t="s">
        <v>399</v>
      </c>
      <c r="F7" s="8"/>
      <c r="G7" s="8"/>
      <c r="H7" s="27"/>
      <c r="I7" s="27"/>
    </row>
    <row r="8" spans="1:15" ht="7.5" customHeight="1" x14ac:dyDescent="0.25">
      <c r="A8" s="35"/>
      <c r="F8" s="8"/>
      <c r="G8" s="8"/>
      <c r="H8" s="27"/>
      <c r="I8" s="27"/>
    </row>
    <row r="9" spans="1:15" ht="19.5" x14ac:dyDescent="0.3">
      <c r="A9" s="10"/>
      <c r="C9" s="6" t="s">
        <v>377</v>
      </c>
      <c r="F9" s="11"/>
      <c r="G9" s="12"/>
    </row>
    <row r="10" spans="1:15" ht="9" customHeight="1" x14ac:dyDescent="0.3">
      <c r="A10" s="10"/>
      <c r="C10" s="6"/>
    </row>
    <row r="11" spans="1:15" ht="26.25" customHeight="1" x14ac:dyDescent="0.25">
      <c r="A11" s="13" t="s">
        <v>263</v>
      </c>
      <c r="B11" s="125" t="s">
        <v>262</v>
      </c>
      <c r="C11" s="125"/>
      <c r="D11" s="14">
        <v>20950883747</v>
      </c>
      <c r="E11" s="14"/>
    </row>
    <row r="12" spans="1:15" ht="9" customHeight="1" x14ac:dyDescent="0.25">
      <c r="A12" s="126" t="s">
        <v>0</v>
      </c>
      <c r="B12" s="126" t="s">
        <v>164</v>
      </c>
      <c r="C12" s="126" t="s">
        <v>1</v>
      </c>
      <c r="D12" s="124" t="s">
        <v>380</v>
      </c>
      <c r="E12" s="124" t="s">
        <v>381</v>
      </c>
      <c r="F12" s="122" t="s">
        <v>373</v>
      </c>
      <c r="G12" s="122" t="s">
        <v>384</v>
      </c>
      <c r="H12" s="120" t="s">
        <v>286</v>
      </c>
      <c r="I12" s="120" t="s">
        <v>287</v>
      </c>
      <c r="J12" s="120" t="s">
        <v>288</v>
      </c>
    </row>
    <row r="13" spans="1:15" ht="19.5" customHeight="1" x14ac:dyDescent="0.25">
      <c r="A13" s="126"/>
      <c r="B13" s="126"/>
      <c r="C13" s="126"/>
      <c r="D13" s="124"/>
      <c r="E13" s="124"/>
      <c r="F13" s="122"/>
      <c r="G13" s="122"/>
      <c r="H13" s="120"/>
      <c r="I13" s="120"/>
      <c r="J13" s="120"/>
    </row>
    <row r="14" spans="1:15" x14ac:dyDescent="0.25">
      <c r="A14" s="15"/>
      <c r="B14" s="16" t="s">
        <v>2</v>
      </c>
      <c r="C14" s="15" t="s">
        <v>3</v>
      </c>
      <c r="D14" s="17">
        <f>D15+D16</f>
        <v>9136637.25</v>
      </c>
      <c r="E14" s="17">
        <f>D14/7.5345</f>
        <v>1212640.1552856858</v>
      </c>
      <c r="F14" s="17">
        <v>1212655.1499999999</v>
      </c>
      <c r="G14" s="17">
        <v>1212655.1499999999</v>
      </c>
      <c r="H14" s="51">
        <f>F14/D14</f>
        <v>0.13272444957798887</v>
      </c>
      <c r="I14" s="51">
        <f>G14/F14</f>
        <v>1</v>
      </c>
      <c r="J14" s="51">
        <f>G14/D14</f>
        <v>0.13272444957798887</v>
      </c>
    </row>
    <row r="15" spans="1:15" x14ac:dyDescent="0.25">
      <c r="A15" s="127" t="s">
        <v>163</v>
      </c>
      <c r="B15" s="127"/>
      <c r="C15" s="127"/>
      <c r="D15" s="26">
        <f>D32</f>
        <v>1073366</v>
      </c>
      <c r="E15" s="17">
        <f>D15/7.5345</f>
        <v>142460.14997677351</v>
      </c>
      <c r="F15" s="26">
        <v>142460.15</v>
      </c>
      <c r="G15" s="26">
        <v>142460.15</v>
      </c>
      <c r="H15" s="51">
        <f t="shared" ref="H15:H81" si="0">F15/D15</f>
        <v>0.13272280843626497</v>
      </c>
      <c r="I15" s="51">
        <f t="shared" ref="I15:I81" si="1">G15/F15</f>
        <v>1</v>
      </c>
      <c r="J15" s="51">
        <f t="shared" ref="J15:J81" si="2">G15/D15</f>
        <v>0.13272280843626497</v>
      </c>
    </row>
    <row r="16" spans="1:15" x14ac:dyDescent="0.25">
      <c r="A16" s="128" t="s">
        <v>4</v>
      </c>
      <c r="B16" s="128"/>
      <c r="C16" s="128"/>
      <c r="D16" s="26">
        <f>D33+D47+D66+D79+D92+D103</f>
        <v>8063271.25</v>
      </c>
      <c r="E16" s="17">
        <v>1070080</v>
      </c>
      <c r="F16" s="26">
        <v>1070180</v>
      </c>
      <c r="G16" s="26">
        <v>1070180</v>
      </c>
      <c r="H16" s="51">
        <f t="shared" si="0"/>
        <v>0.13272280775621928</v>
      </c>
      <c r="I16" s="51">
        <f t="shared" si="1"/>
        <v>1</v>
      </c>
      <c r="J16" s="51">
        <f t="shared" si="2"/>
        <v>0.13272280775621928</v>
      </c>
    </row>
    <row r="17" spans="1:10" ht="27" customHeight="1" x14ac:dyDescent="0.25">
      <c r="A17" s="66" t="s">
        <v>313</v>
      </c>
      <c r="B17" s="129" t="s">
        <v>347</v>
      </c>
      <c r="C17" s="129"/>
      <c r="D17" s="129"/>
      <c r="E17" s="129"/>
      <c r="F17" s="129"/>
      <c r="G17" s="129"/>
      <c r="H17" s="67"/>
      <c r="I17" s="67"/>
      <c r="J17" s="67"/>
    </row>
    <row r="18" spans="1:10" ht="25.5" customHeight="1" x14ac:dyDescent="0.25">
      <c r="A18" s="118"/>
      <c r="B18" s="19">
        <v>671110</v>
      </c>
      <c r="C18" s="18" t="s">
        <v>314</v>
      </c>
      <c r="D18" s="68">
        <v>661366</v>
      </c>
      <c r="E18" s="68">
        <f>D18/7.5345</f>
        <v>87778.352909947571</v>
      </c>
      <c r="F18" s="68">
        <v>87778.35</v>
      </c>
      <c r="G18" s="68">
        <v>87778.35</v>
      </c>
      <c r="H18" s="51">
        <f t="shared" si="0"/>
        <v>0.13272280401472106</v>
      </c>
      <c r="I18" s="51">
        <f t="shared" si="1"/>
        <v>1</v>
      </c>
      <c r="J18" s="51">
        <f t="shared" si="2"/>
        <v>0.13272280401472106</v>
      </c>
    </row>
    <row r="19" spans="1:10" ht="24" customHeight="1" x14ac:dyDescent="0.25">
      <c r="A19" s="118"/>
      <c r="B19" s="19">
        <v>671210</v>
      </c>
      <c r="C19" s="18" t="s">
        <v>315</v>
      </c>
      <c r="D19" s="68">
        <v>30000</v>
      </c>
      <c r="E19" s="68">
        <f>D19/7.5345</f>
        <v>3981.6842524387812</v>
      </c>
      <c r="F19" s="68">
        <v>3981.68</v>
      </c>
      <c r="G19" s="68">
        <v>3981.68</v>
      </c>
      <c r="H19" s="51">
        <f t="shared" si="0"/>
        <v>0.13272266666666666</v>
      </c>
      <c r="I19" s="51">
        <f t="shared" si="1"/>
        <v>1</v>
      </c>
      <c r="J19" s="51">
        <f t="shared" si="2"/>
        <v>0.13272266666666666</v>
      </c>
    </row>
    <row r="20" spans="1:10" ht="29.25" customHeight="1" x14ac:dyDescent="0.25">
      <c r="A20" s="19"/>
      <c r="B20" s="123" t="s">
        <v>346</v>
      </c>
      <c r="C20" s="123"/>
      <c r="D20" s="69">
        <f>SUM(D18:D19)</f>
        <v>691366</v>
      </c>
      <c r="E20" s="69">
        <f>D20/7.5345</f>
        <v>91760.037162386347</v>
      </c>
      <c r="F20" s="69">
        <v>97760.04</v>
      </c>
      <c r="G20" s="69">
        <v>97760.04</v>
      </c>
      <c r="H20" s="51">
        <f t="shared" si="0"/>
        <v>0.14140128383519004</v>
      </c>
      <c r="I20" s="51">
        <f t="shared" si="1"/>
        <v>1</v>
      </c>
      <c r="J20" s="51">
        <f t="shared" si="2"/>
        <v>0.14140128383519004</v>
      </c>
    </row>
    <row r="21" spans="1:10" ht="27.75" customHeight="1" x14ac:dyDescent="0.25">
      <c r="A21" s="118"/>
      <c r="B21" s="130">
        <v>671211</v>
      </c>
      <c r="C21" s="18" t="s">
        <v>382</v>
      </c>
      <c r="D21" s="68">
        <v>100000</v>
      </c>
      <c r="E21" s="70">
        <f t="shared" ref="E21:E31" si="3">D21/7.5345</f>
        <v>13272.280841462605</v>
      </c>
      <c r="F21" s="68">
        <v>13272.280841462605</v>
      </c>
      <c r="G21" s="68">
        <v>13272.280841462605</v>
      </c>
      <c r="H21" s="51">
        <f t="shared" si="0"/>
        <v>0.13272280841462605</v>
      </c>
      <c r="I21" s="51">
        <f t="shared" si="1"/>
        <v>1</v>
      </c>
      <c r="J21" s="51">
        <f t="shared" si="2"/>
        <v>0.13272280841462605</v>
      </c>
    </row>
    <row r="22" spans="1:10" ht="27.75" customHeight="1" x14ac:dyDescent="0.25">
      <c r="A22" s="118"/>
      <c r="B22" s="130"/>
      <c r="C22" s="18" t="s">
        <v>316</v>
      </c>
      <c r="D22" s="68">
        <v>145000</v>
      </c>
      <c r="E22" s="70">
        <f t="shared" si="3"/>
        <v>19244.807220120776</v>
      </c>
      <c r="F22" s="68">
        <v>19244.807220120776</v>
      </c>
      <c r="G22" s="68">
        <v>19244.807220120776</v>
      </c>
      <c r="H22" s="51">
        <f t="shared" si="0"/>
        <v>0.13272280841462605</v>
      </c>
      <c r="I22" s="51">
        <f t="shared" si="1"/>
        <v>1</v>
      </c>
      <c r="J22" s="51">
        <f t="shared" si="2"/>
        <v>0.13272280841462605</v>
      </c>
    </row>
    <row r="23" spans="1:10" ht="20.100000000000001" customHeight="1" x14ac:dyDescent="0.25">
      <c r="A23" s="118"/>
      <c r="B23" s="130"/>
      <c r="C23" s="18" t="s">
        <v>315</v>
      </c>
      <c r="D23" s="68">
        <v>100000</v>
      </c>
      <c r="E23" s="70">
        <f t="shared" si="3"/>
        <v>13272.280841462605</v>
      </c>
      <c r="F23" s="68">
        <v>13272.280841462605</v>
      </c>
      <c r="G23" s="68">
        <v>13272.280841462605</v>
      </c>
      <c r="H23" s="51">
        <f t="shared" si="0"/>
        <v>0.13272280841462605</v>
      </c>
      <c r="I23" s="51">
        <f t="shared" si="1"/>
        <v>1</v>
      </c>
      <c r="J23" s="51">
        <f t="shared" si="2"/>
        <v>0.13272280841462605</v>
      </c>
    </row>
    <row r="24" spans="1:10" ht="27" customHeight="1" x14ac:dyDescent="0.25">
      <c r="A24" s="19"/>
      <c r="B24" s="123" t="s">
        <v>351</v>
      </c>
      <c r="C24" s="123"/>
      <c r="D24" s="69">
        <f>SUM(D21:D23)</f>
        <v>345000</v>
      </c>
      <c r="E24" s="69">
        <f t="shared" si="3"/>
        <v>45789.368903045986</v>
      </c>
      <c r="F24" s="69">
        <v>45789.368903045986</v>
      </c>
      <c r="G24" s="69">
        <v>45789.368903045986</v>
      </c>
      <c r="H24" s="51">
        <f t="shared" si="0"/>
        <v>0.13272280841462605</v>
      </c>
      <c r="I24" s="51">
        <f t="shared" si="1"/>
        <v>1</v>
      </c>
      <c r="J24" s="51">
        <f t="shared" si="2"/>
        <v>0.13272280841462605</v>
      </c>
    </row>
    <row r="25" spans="1:10" ht="27.75" customHeight="1" x14ac:dyDescent="0.25">
      <c r="A25" s="19"/>
      <c r="B25" s="123" t="s">
        <v>352</v>
      </c>
      <c r="C25" s="123"/>
      <c r="D25" s="69">
        <f>D20+D24</f>
        <v>1036366</v>
      </c>
      <c r="E25" s="69">
        <f t="shared" si="3"/>
        <v>137549.40606543233</v>
      </c>
      <c r="F25" s="69">
        <v>137549.40606543233</v>
      </c>
      <c r="G25" s="69">
        <v>137549.40606543233</v>
      </c>
      <c r="H25" s="51">
        <f t="shared" si="0"/>
        <v>0.13272280841462603</v>
      </c>
      <c r="I25" s="51">
        <f t="shared" si="1"/>
        <v>1</v>
      </c>
      <c r="J25" s="51">
        <f t="shared" si="2"/>
        <v>0.13272280841462603</v>
      </c>
    </row>
    <row r="26" spans="1:10" ht="27" customHeight="1" x14ac:dyDescent="0.25">
      <c r="A26" s="118"/>
      <c r="B26" s="5"/>
      <c r="C26" s="5" t="s">
        <v>317</v>
      </c>
      <c r="D26" s="71">
        <f>D27+D28+D29+D30</f>
        <v>37000</v>
      </c>
      <c r="E26" s="103">
        <f t="shared" si="3"/>
        <v>4910.7439113411638</v>
      </c>
      <c r="F26" s="71">
        <v>4910.7439113411638</v>
      </c>
      <c r="G26" s="71">
        <v>4910.7439113411638</v>
      </c>
      <c r="H26" s="51">
        <f t="shared" si="0"/>
        <v>0.13272280841462605</v>
      </c>
      <c r="I26" s="51">
        <f t="shared" si="1"/>
        <v>1</v>
      </c>
      <c r="J26" s="51">
        <f t="shared" si="2"/>
        <v>0.13272280841462605</v>
      </c>
    </row>
    <row r="27" spans="1:10" ht="27.75" customHeight="1" x14ac:dyDescent="0.25">
      <c r="A27" s="118"/>
      <c r="B27" s="20">
        <v>671113</v>
      </c>
      <c r="C27" s="20" t="s">
        <v>321</v>
      </c>
      <c r="D27" s="68">
        <v>5000</v>
      </c>
      <c r="E27" s="70">
        <f t="shared" si="3"/>
        <v>663.61404207313024</v>
      </c>
      <c r="F27" s="68">
        <v>663.61404207313024</v>
      </c>
      <c r="G27" s="68">
        <v>663.61404207313024</v>
      </c>
      <c r="H27" s="51">
        <f t="shared" si="0"/>
        <v>0.13272280841462605</v>
      </c>
      <c r="I27" s="51">
        <f t="shared" si="1"/>
        <v>1</v>
      </c>
      <c r="J27" s="51">
        <f t="shared" si="2"/>
        <v>0.13272280841462605</v>
      </c>
    </row>
    <row r="28" spans="1:10" ht="21" customHeight="1" x14ac:dyDescent="0.25">
      <c r="A28" s="118"/>
      <c r="B28" s="20">
        <v>671112</v>
      </c>
      <c r="C28" s="20" t="s">
        <v>319</v>
      </c>
      <c r="D28" s="68">
        <v>9600</v>
      </c>
      <c r="E28" s="70">
        <f t="shared" si="3"/>
        <v>1274.1389607804101</v>
      </c>
      <c r="F28" s="68">
        <v>1274.1389607804101</v>
      </c>
      <c r="G28" s="68">
        <v>1274.1389607804101</v>
      </c>
      <c r="H28" s="51">
        <f t="shared" si="0"/>
        <v>0.13272280841462605</v>
      </c>
      <c r="I28" s="51">
        <f t="shared" si="1"/>
        <v>1</v>
      </c>
      <c r="J28" s="51">
        <f t="shared" si="2"/>
        <v>0.13272280841462605</v>
      </c>
    </row>
    <row r="29" spans="1:10" ht="18.75" customHeight="1" x14ac:dyDescent="0.25">
      <c r="A29" s="118"/>
      <c r="B29" s="20">
        <v>671114</v>
      </c>
      <c r="C29" s="20" t="s">
        <v>320</v>
      </c>
      <c r="D29" s="68">
        <v>17400</v>
      </c>
      <c r="E29" s="70">
        <f t="shared" si="3"/>
        <v>2309.3768664144932</v>
      </c>
      <c r="F29" s="68">
        <v>2309.3768664144932</v>
      </c>
      <c r="G29" s="68">
        <v>2309.3768664144932</v>
      </c>
      <c r="H29" s="51">
        <f t="shared" si="0"/>
        <v>0.13272280841462605</v>
      </c>
      <c r="I29" s="51">
        <f t="shared" si="1"/>
        <v>1</v>
      </c>
      <c r="J29" s="51">
        <f t="shared" si="2"/>
        <v>0.13272280841462605</v>
      </c>
    </row>
    <row r="30" spans="1:10" ht="18.75" customHeight="1" x14ac:dyDescent="0.25">
      <c r="A30" s="72"/>
      <c r="B30" s="20">
        <v>671115</v>
      </c>
      <c r="C30" s="20" t="s">
        <v>383</v>
      </c>
      <c r="D30" s="68">
        <v>5000</v>
      </c>
      <c r="E30" s="70">
        <f t="shared" si="3"/>
        <v>663.61404207313024</v>
      </c>
      <c r="F30" s="68">
        <v>663.61404207313024</v>
      </c>
      <c r="G30" s="68">
        <v>663.61404207313024</v>
      </c>
      <c r="H30" s="51"/>
      <c r="I30" s="51"/>
      <c r="J30" s="51"/>
    </row>
    <row r="31" spans="1:10" ht="18.75" customHeight="1" x14ac:dyDescent="0.25">
      <c r="A31" s="72"/>
      <c r="B31" s="123" t="s">
        <v>350</v>
      </c>
      <c r="C31" s="123"/>
      <c r="D31" s="69">
        <f>D26+D24</f>
        <v>382000</v>
      </c>
      <c r="E31" s="69">
        <f t="shared" si="3"/>
        <v>50700.112814387146</v>
      </c>
      <c r="F31" s="69">
        <v>50700.112814387146</v>
      </c>
      <c r="G31" s="69">
        <v>50700.112814387146</v>
      </c>
      <c r="H31" s="51">
        <f t="shared" si="0"/>
        <v>0.13272280841462603</v>
      </c>
      <c r="I31" s="51">
        <f t="shared" si="1"/>
        <v>1</v>
      </c>
      <c r="J31" s="51">
        <f t="shared" si="2"/>
        <v>0.13272280841462603</v>
      </c>
    </row>
    <row r="32" spans="1:10" ht="24" customHeight="1" x14ac:dyDescent="0.25">
      <c r="A32" s="73" t="s">
        <v>318</v>
      </c>
      <c r="B32" s="73"/>
      <c r="C32" s="29"/>
      <c r="D32" s="30">
        <f>D20+D24+D26</f>
        <v>1073366</v>
      </c>
      <c r="E32" s="30">
        <f>E20+E24+E26</f>
        <v>142460.14997677348</v>
      </c>
      <c r="F32" s="30">
        <v>142460.14997677348</v>
      </c>
      <c r="G32" s="30">
        <v>142460.14997677348</v>
      </c>
      <c r="H32" s="51">
        <f t="shared" si="0"/>
        <v>0.13272280841462603</v>
      </c>
      <c r="I32" s="51">
        <f t="shared" si="1"/>
        <v>1</v>
      </c>
      <c r="J32" s="51">
        <f t="shared" si="2"/>
        <v>0.13272280841462603</v>
      </c>
    </row>
    <row r="33" spans="1:10" x14ac:dyDescent="0.25">
      <c r="A33" s="61" t="s">
        <v>5</v>
      </c>
      <c r="B33" s="62" t="s">
        <v>156</v>
      </c>
      <c r="C33" s="61" t="s">
        <v>6</v>
      </c>
      <c r="D33" s="63">
        <f>D34+D42</f>
        <v>20192.47</v>
      </c>
      <c r="E33" s="63">
        <f>D33/7.5345</f>
        <v>2680.0013272280839</v>
      </c>
      <c r="F33" s="63">
        <v>2680.0013272280839</v>
      </c>
      <c r="G33" s="63">
        <v>2680.0013272280839</v>
      </c>
      <c r="H33" s="51">
        <f t="shared" si="0"/>
        <v>0.13272280841462603</v>
      </c>
      <c r="I33" s="51">
        <f t="shared" si="1"/>
        <v>1</v>
      </c>
      <c r="J33" s="51">
        <f t="shared" si="2"/>
        <v>0.13272280841462603</v>
      </c>
    </row>
    <row r="34" spans="1:10" s="13" customFormat="1" ht="15" customHeight="1" x14ac:dyDescent="0.25">
      <c r="A34" s="48"/>
      <c r="B34" s="49">
        <v>6</v>
      </c>
      <c r="C34" s="48" t="s">
        <v>7</v>
      </c>
      <c r="D34" s="50">
        <f t="shared" ref="D34:D35" si="4">D35</f>
        <v>5876.92</v>
      </c>
      <c r="E34" s="50">
        <f>D34/7.5345</f>
        <v>780.00132722808416</v>
      </c>
      <c r="F34" s="50">
        <v>780.00132722808416</v>
      </c>
      <c r="G34" s="50">
        <v>780.00132722808416</v>
      </c>
      <c r="H34" s="51">
        <f t="shared" si="0"/>
        <v>0.13272280841462605</v>
      </c>
      <c r="I34" s="51">
        <f t="shared" si="1"/>
        <v>1</v>
      </c>
      <c r="J34" s="51">
        <f t="shared" si="2"/>
        <v>0.13272280841462605</v>
      </c>
    </row>
    <row r="35" spans="1:10" s="13" customFormat="1" ht="27.75" customHeight="1" x14ac:dyDescent="0.25">
      <c r="A35" s="48"/>
      <c r="B35" s="49">
        <v>66</v>
      </c>
      <c r="C35" s="48" t="s">
        <v>8</v>
      </c>
      <c r="D35" s="50">
        <f t="shared" si="4"/>
        <v>5876.92</v>
      </c>
      <c r="E35" s="50">
        <f t="shared" ref="E35:E46" si="5">D35/7.5345</f>
        <v>780.00132722808416</v>
      </c>
      <c r="F35" s="50">
        <v>780.00132722808416</v>
      </c>
      <c r="G35" s="50">
        <v>780.00132722808416</v>
      </c>
      <c r="H35" s="51">
        <f t="shared" si="0"/>
        <v>0.13272280841462605</v>
      </c>
      <c r="I35" s="51">
        <f t="shared" si="1"/>
        <v>1</v>
      </c>
      <c r="J35" s="51">
        <f t="shared" si="2"/>
        <v>0.13272280841462605</v>
      </c>
    </row>
    <row r="36" spans="1:10" s="13" customFormat="1" ht="15" customHeight="1" x14ac:dyDescent="0.25">
      <c r="A36" s="48"/>
      <c r="B36" s="49">
        <v>663</v>
      </c>
      <c r="C36" s="48" t="s">
        <v>9</v>
      </c>
      <c r="D36" s="50">
        <f>D37+D40</f>
        <v>5876.92</v>
      </c>
      <c r="E36" s="50">
        <f t="shared" si="5"/>
        <v>780.00132722808416</v>
      </c>
      <c r="F36" s="50">
        <v>780.00132722808416</v>
      </c>
      <c r="G36" s="50">
        <v>780.00132722808416</v>
      </c>
      <c r="H36" s="51">
        <f t="shared" si="0"/>
        <v>0.13272280841462605</v>
      </c>
      <c r="I36" s="51">
        <f t="shared" si="1"/>
        <v>1</v>
      </c>
      <c r="J36" s="51">
        <f t="shared" si="2"/>
        <v>0.13272280841462605</v>
      </c>
    </row>
    <row r="37" spans="1:10" s="21" customFormat="1" ht="15" customHeight="1" x14ac:dyDescent="0.25">
      <c r="A37" s="48"/>
      <c r="B37" s="49">
        <v>6631</v>
      </c>
      <c r="C37" s="48" t="s">
        <v>10</v>
      </c>
      <c r="D37" s="50">
        <f>D39+D38</f>
        <v>5876.92</v>
      </c>
      <c r="E37" s="50">
        <f t="shared" si="5"/>
        <v>780.00132722808416</v>
      </c>
      <c r="F37" s="50">
        <v>780.00132722808416</v>
      </c>
      <c r="G37" s="50">
        <v>780.00132722808416</v>
      </c>
      <c r="H37" s="51">
        <f t="shared" si="0"/>
        <v>0.13272280841462605</v>
      </c>
      <c r="I37" s="51">
        <f t="shared" si="1"/>
        <v>1</v>
      </c>
      <c r="J37" s="51">
        <f t="shared" si="2"/>
        <v>0.13272280841462605</v>
      </c>
    </row>
    <row r="38" spans="1:10" s="33" customFormat="1" ht="15" customHeight="1" x14ac:dyDescent="0.25">
      <c r="A38" s="52" t="s">
        <v>298</v>
      </c>
      <c r="B38" s="53">
        <v>66311</v>
      </c>
      <c r="C38" s="52" t="s">
        <v>289</v>
      </c>
      <c r="D38" s="54">
        <v>979.49</v>
      </c>
      <c r="E38" s="54">
        <f t="shared" si="5"/>
        <v>130.00066361404205</v>
      </c>
      <c r="F38" s="54">
        <v>130.00066361404205</v>
      </c>
      <c r="G38" s="54">
        <v>130.00066361404205</v>
      </c>
      <c r="H38" s="55">
        <f t="shared" si="0"/>
        <v>0.13272280841462603</v>
      </c>
      <c r="I38" s="55">
        <f t="shared" si="1"/>
        <v>1</v>
      </c>
      <c r="J38" s="55">
        <f t="shared" si="2"/>
        <v>0.13272280841462603</v>
      </c>
    </row>
    <row r="39" spans="1:10" s="32" customFormat="1" ht="15" customHeight="1" x14ac:dyDescent="0.25">
      <c r="A39" s="52" t="s">
        <v>135</v>
      </c>
      <c r="B39" s="53">
        <v>66314</v>
      </c>
      <c r="C39" s="52" t="s">
        <v>11</v>
      </c>
      <c r="D39" s="54">
        <v>4897.43</v>
      </c>
      <c r="E39" s="54">
        <f t="shared" si="5"/>
        <v>650.00066361404208</v>
      </c>
      <c r="F39" s="54">
        <v>650.00066361404208</v>
      </c>
      <c r="G39" s="54">
        <v>650.00066361404208</v>
      </c>
      <c r="H39" s="55">
        <f t="shared" si="0"/>
        <v>0.13272280841462605</v>
      </c>
      <c r="I39" s="55">
        <f t="shared" si="1"/>
        <v>1</v>
      </c>
      <c r="J39" s="55">
        <f t="shared" si="2"/>
        <v>0.13272280841462605</v>
      </c>
    </row>
    <row r="40" spans="1:10" s="21" customFormat="1" ht="15" customHeight="1" x14ac:dyDescent="0.25">
      <c r="A40" s="48"/>
      <c r="B40" s="49">
        <v>6632</v>
      </c>
      <c r="C40" s="48" t="s">
        <v>12</v>
      </c>
      <c r="D40" s="50">
        <f>D41</f>
        <v>0</v>
      </c>
      <c r="E40" s="50">
        <f t="shared" si="5"/>
        <v>0</v>
      </c>
      <c r="F40" s="50">
        <v>0</v>
      </c>
      <c r="G40" s="50">
        <v>0</v>
      </c>
      <c r="H40" s="51">
        <v>0</v>
      </c>
      <c r="I40" s="51">
        <v>0</v>
      </c>
      <c r="J40" s="51">
        <v>0</v>
      </c>
    </row>
    <row r="41" spans="1:10" s="31" customFormat="1" ht="15" customHeight="1" x14ac:dyDescent="0.25">
      <c r="A41" s="56" t="s">
        <v>136</v>
      </c>
      <c r="B41" s="53">
        <v>66324</v>
      </c>
      <c r="C41" s="52" t="s">
        <v>13</v>
      </c>
      <c r="D41" s="54">
        <v>0</v>
      </c>
      <c r="E41" s="50">
        <f t="shared" si="5"/>
        <v>0</v>
      </c>
      <c r="F41" s="50">
        <v>0</v>
      </c>
      <c r="G41" s="54">
        <v>0</v>
      </c>
      <c r="H41" s="55">
        <v>0</v>
      </c>
      <c r="I41" s="55">
        <v>0</v>
      </c>
      <c r="J41" s="55">
        <v>0</v>
      </c>
    </row>
    <row r="42" spans="1:10" ht="15" customHeight="1" x14ac:dyDescent="0.25">
      <c r="A42" s="57"/>
      <c r="B42" s="49">
        <v>9</v>
      </c>
      <c r="C42" s="48" t="s">
        <v>137</v>
      </c>
      <c r="D42" s="50">
        <f>D46</f>
        <v>14315.55</v>
      </c>
      <c r="E42" s="50">
        <f t="shared" si="5"/>
        <v>1899.9999999999998</v>
      </c>
      <c r="F42" s="50">
        <v>1899.9999999999998</v>
      </c>
      <c r="G42" s="50">
        <v>1899.9999999999998</v>
      </c>
      <c r="H42" s="51">
        <f t="shared" si="0"/>
        <v>0.13272280841462605</v>
      </c>
      <c r="I42" s="51">
        <f t="shared" si="1"/>
        <v>1</v>
      </c>
      <c r="J42" s="51">
        <f t="shared" si="2"/>
        <v>0.13272280841462605</v>
      </c>
    </row>
    <row r="43" spans="1:10" ht="15" customHeight="1" x14ac:dyDescent="0.25">
      <c r="A43" s="57"/>
      <c r="B43" s="49">
        <v>92</v>
      </c>
      <c r="C43" s="48" t="s">
        <v>138</v>
      </c>
      <c r="D43" s="50">
        <f>D46</f>
        <v>14315.55</v>
      </c>
      <c r="E43" s="50">
        <f t="shared" si="5"/>
        <v>1899.9999999999998</v>
      </c>
      <c r="F43" s="50">
        <v>1899.9999999999998</v>
      </c>
      <c r="G43" s="50">
        <v>1899.9999999999998</v>
      </c>
      <c r="H43" s="51">
        <f t="shared" si="0"/>
        <v>0.13272280841462605</v>
      </c>
      <c r="I43" s="51">
        <f t="shared" si="1"/>
        <v>1</v>
      </c>
      <c r="J43" s="51">
        <f t="shared" si="2"/>
        <v>0.13272280841462605</v>
      </c>
    </row>
    <row r="44" spans="1:10" ht="15" customHeight="1" x14ac:dyDescent="0.25">
      <c r="A44" s="57"/>
      <c r="B44" s="49">
        <v>922</v>
      </c>
      <c r="C44" s="48" t="s">
        <v>139</v>
      </c>
      <c r="D44" s="50">
        <f>D46</f>
        <v>14315.55</v>
      </c>
      <c r="E44" s="50">
        <f t="shared" si="5"/>
        <v>1899.9999999999998</v>
      </c>
      <c r="F44" s="50">
        <v>1899.9999999999998</v>
      </c>
      <c r="G44" s="50">
        <v>1899.9999999999998</v>
      </c>
      <c r="H44" s="51">
        <f t="shared" si="0"/>
        <v>0.13272280841462605</v>
      </c>
      <c r="I44" s="51">
        <f t="shared" si="1"/>
        <v>1</v>
      </c>
      <c r="J44" s="51">
        <f t="shared" si="2"/>
        <v>0.13272280841462605</v>
      </c>
    </row>
    <row r="45" spans="1:10" ht="15" customHeight="1" x14ac:dyDescent="0.25">
      <c r="A45" s="57"/>
      <c r="B45" s="49">
        <v>9221</v>
      </c>
      <c r="C45" s="48" t="s">
        <v>140</v>
      </c>
      <c r="D45" s="50">
        <f>D46</f>
        <v>14315.55</v>
      </c>
      <c r="E45" s="50">
        <f t="shared" si="5"/>
        <v>1899.9999999999998</v>
      </c>
      <c r="F45" s="50">
        <v>1899.9999999999998</v>
      </c>
      <c r="G45" s="50">
        <v>1899.9999999999998</v>
      </c>
      <c r="H45" s="51">
        <f t="shared" si="0"/>
        <v>0.13272280841462605</v>
      </c>
      <c r="I45" s="51">
        <f t="shared" si="1"/>
        <v>1</v>
      </c>
      <c r="J45" s="51">
        <f t="shared" si="2"/>
        <v>0.13272280841462605</v>
      </c>
    </row>
    <row r="46" spans="1:10" ht="15" customHeight="1" x14ac:dyDescent="0.25">
      <c r="A46" s="57" t="s">
        <v>141</v>
      </c>
      <c r="B46" s="58">
        <v>92211</v>
      </c>
      <c r="C46" s="59" t="s">
        <v>142</v>
      </c>
      <c r="D46" s="60">
        <v>14315.55</v>
      </c>
      <c r="E46" s="60">
        <f t="shared" si="5"/>
        <v>1899.9999999999998</v>
      </c>
      <c r="F46" s="60">
        <v>1899.9999999999998</v>
      </c>
      <c r="G46" s="60">
        <v>1899.9999999999998</v>
      </c>
      <c r="H46" s="51">
        <f t="shared" si="0"/>
        <v>0.13272280841462605</v>
      </c>
      <c r="I46" s="51">
        <f t="shared" si="1"/>
        <v>1</v>
      </c>
      <c r="J46" s="51">
        <f t="shared" si="2"/>
        <v>0.13272280841462605</v>
      </c>
    </row>
    <row r="47" spans="1:10" x14ac:dyDescent="0.25">
      <c r="A47" s="61" t="s">
        <v>5</v>
      </c>
      <c r="B47" s="62" t="s">
        <v>155</v>
      </c>
      <c r="C47" s="61" t="s">
        <v>14</v>
      </c>
      <c r="D47" s="63">
        <f>D48+D61</f>
        <v>378231.9</v>
      </c>
      <c r="E47" s="63">
        <f>E48+E61</f>
        <v>50200</v>
      </c>
      <c r="F47" s="63">
        <v>50200</v>
      </c>
      <c r="G47" s="63">
        <v>50200</v>
      </c>
      <c r="H47" s="51">
        <f t="shared" si="0"/>
        <v>0.13272280841462605</v>
      </c>
      <c r="I47" s="51">
        <f t="shared" si="1"/>
        <v>1</v>
      </c>
      <c r="J47" s="51">
        <f t="shared" si="2"/>
        <v>0.13272280841462605</v>
      </c>
    </row>
    <row r="48" spans="1:10" s="13" customFormat="1" ht="15" customHeight="1" x14ac:dyDescent="0.25">
      <c r="A48" s="48"/>
      <c r="B48" s="49">
        <v>6</v>
      </c>
      <c r="C48" s="48" t="s">
        <v>7</v>
      </c>
      <c r="D48" s="50">
        <f>D49+D53</f>
        <v>340559.4</v>
      </c>
      <c r="E48" s="50">
        <f>D48/7.5345</f>
        <v>45200</v>
      </c>
      <c r="F48" s="50">
        <v>45200</v>
      </c>
      <c r="G48" s="50">
        <v>45200</v>
      </c>
      <c r="H48" s="51">
        <f t="shared" si="0"/>
        <v>0.13272280841462605</v>
      </c>
      <c r="I48" s="51">
        <f t="shared" si="1"/>
        <v>1</v>
      </c>
      <c r="J48" s="51">
        <f t="shared" si="2"/>
        <v>0.13272280841462605</v>
      </c>
    </row>
    <row r="49" spans="1:10" s="13" customFormat="1" ht="15" customHeight="1" x14ac:dyDescent="0.25">
      <c r="A49" s="48"/>
      <c r="B49" s="49">
        <v>64</v>
      </c>
      <c r="C49" s="48" t="s">
        <v>15</v>
      </c>
      <c r="D49" s="50">
        <f>D52</f>
        <v>565.08000000000004</v>
      </c>
      <c r="E49" s="50">
        <f>D49/7.5345</f>
        <v>74.999004578936891</v>
      </c>
      <c r="F49" s="50">
        <v>74.999004578936891</v>
      </c>
      <c r="G49" s="50">
        <v>74.999004578936891</v>
      </c>
      <c r="H49" s="51">
        <f t="shared" si="0"/>
        <v>0.13272280841462605</v>
      </c>
      <c r="I49" s="51">
        <f t="shared" si="1"/>
        <v>1</v>
      </c>
      <c r="J49" s="51">
        <f t="shared" si="2"/>
        <v>0.13272280841462605</v>
      </c>
    </row>
    <row r="50" spans="1:10" s="13" customFormat="1" ht="15" customHeight="1" x14ac:dyDescent="0.25">
      <c r="A50" s="48"/>
      <c r="B50" s="49">
        <v>641</v>
      </c>
      <c r="C50" s="48" t="s">
        <v>16</v>
      </c>
      <c r="D50" s="50">
        <f>D52</f>
        <v>565.08000000000004</v>
      </c>
      <c r="E50" s="50">
        <f t="shared" ref="E50:E54" si="6">D50/7.5345</f>
        <v>74.999004578936891</v>
      </c>
      <c r="F50" s="50">
        <v>74.999004578936891</v>
      </c>
      <c r="G50" s="50">
        <v>74.999004578936891</v>
      </c>
      <c r="H50" s="51">
        <f t="shared" si="0"/>
        <v>0.13272280841462605</v>
      </c>
      <c r="I50" s="51">
        <f t="shared" si="1"/>
        <v>1</v>
      </c>
      <c r="J50" s="51">
        <f t="shared" si="2"/>
        <v>0.13272280841462605</v>
      </c>
    </row>
    <row r="51" spans="1:10" s="21" customFormat="1" ht="15" customHeight="1" x14ac:dyDescent="0.25">
      <c r="A51" s="48"/>
      <c r="B51" s="49">
        <v>6413</v>
      </c>
      <c r="C51" s="48" t="s">
        <v>17</v>
      </c>
      <c r="D51" s="50">
        <f>D52</f>
        <v>565.08000000000004</v>
      </c>
      <c r="E51" s="50">
        <f t="shared" si="6"/>
        <v>74.999004578936891</v>
      </c>
      <c r="F51" s="50">
        <v>74.999004578936891</v>
      </c>
      <c r="G51" s="50">
        <v>74.999004578936891</v>
      </c>
      <c r="H51" s="51">
        <f t="shared" si="0"/>
        <v>0.13272280841462605</v>
      </c>
      <c r="I51" s="51">
        <f t="shared" si="1"/>
        <v>1</v>
      </c>
      <c r="J51" s="51">
        <f t="shared" si="2"/>
        <v>0.13272280841462605</v>
      </c>
    </row>
    <row r="52" spans="1:10" s="32" customFormat="1" ht="15" customHeight="1" x14ac:dyDescent="0.25">
      <c r="A52" s="74" t="s">
        <v>143</v>
      </c>
      <c r="B52" s="75">
        <v>64132</v>
      </c>
      <c r="C52" s="74" t="s">
        <v>18</v>
      </c>
      <c r="D52" s="76">
        <v>565.08000000000004</v>
      </c>
      <c r="E52" s="76">
        <v>70</v>
      </c>
      <c r="F52" s="76">
        <v>70</v>
      </c>
      <c r="G52" s="76">
        <v>70</v>
      </c>
      <c r="H52" s="55">
        <f t="shared" si="0"/>
        <v>0.12387626530756705</v>
      </c>
      <c r="I52" s="55">
        <f t="shared" si="1"/>
        <v>1</v>
      </c>
      <c r="J52" s="55">
        <f t="shared" si="2"/>
        <v>0.12387626530756705</v>
      </c>
    </row>
    <row r="53" spans="1:10" s="13" customFormat="1" ht="28.5" customHeight="1" x14ac:dyDescent="0.25">
      <c r="A53" s="48"/>
      <c r="B53" s="49">
        <v>66</v>
      </c>
      <c r="C53" s="48" t="s">
        <v>8</v>
      </c>
      <c r="D53" s="50">
        <f>D54</f>
        <v>339994.32</v>
      </c>
      <c r="E53" s="104">
        <f>D53/7.5345</f>
        <v>45125.000995421062</v>
      </c>
      <c r="F53" s="104">
        <v>45125.000995421062</v>
      </c>
      <c r="G53" s="104">
        <v>45125.000995421062</v>
      </c>
      <c r="H53" s="51">
        <f t="shared" si="0"/>
        <v>0.13272280841462605</v>
      </c>
      <c r="I53" s="51">
        <f t="shared" si="1"/>
        <v>1</v>
      </c>
      <c r="J53" s="51">
        <f t="shared" si="2"/>
        <v>0.13272280841462605</v>
      </c>
    </row>
    <row r="54" spans="1:10" s="13" customFormat="1" ht="15" customHeight="1" x14ac:dyDescent="0.25">
      <c r="A54" s="48"/>
      <c r="B54" s="49">
        <v>661</v>
      </c>
      <c r="C54" s="48" t="s">
        <v>19</v>
      </c>
      <c r="D54" s="50">
        <f>D56+D55</f>
        <v>339994.32</v>
      </c>
      <c r="E54" s="104">
        <f t="shared" si="6"/>
        <v>45125.000995421062</v>
      </c>
      <c r="F54" s="104">
        <v>45125.000995421062</v>
      </c>
      <c r="G54" s="104">
        <v>45125.000995421062</v>
      </c>
      <c r="H54" s="51">
        <f t="shared" si="0"/>
        <v>0.13272280841462605</v>
      </c>
      <c r="I54" s="51">
        <f t="shared" si="1"/>
        <v>1</v>
      </c>
      <c r="J54" s="51">
        <f t="shared" si="2"/>
        <v>0.13272280841462605</v>
      </c>
    </row>
    <row r="55" spans="1:10" s="32" customFormat="1" ht="15" customHeight="1" x14ac:dyDescent="0.25">
      <c r="A55" s="77"/>
      <c r="B55" s="78"/>
      <c r="C55" s="52" t="s">
        <v>131</v>
      </c>
      <c r="D55" s="54">
        <v>10020.89</v>
      </c>
      <c r="E55" s="54">
        <f>D55/7.5345</f>
        <v>1330.000663614042</v>
      </c>
      <c r="F55" s="54">
        <v>1330.000663614042</v>
      </c>
      <c r="G55" s="54">
        <v>1330.000663614042</v>
      </c>
      <c r="H55" s="55">
        <f t="shared" si="0"/>
        <v>0.13272280841462605</v>
      </c>
      <c r="I55" s="55">
        <f t="shared" si="1"/>
        <v>1</v>
      </c>
      <c r="J55" s="55">
        <f t="shared" si="2"/>
        <v>0.13272280841462605</v>
      </c>
    </row>
    <row r="56" spans="1:10" s="21" customFormat="1" ht="15" customHeight="1" x14ac:dyDescent="0.25">
      <c r="A56" s="48"/>
      <c r="B56" s="49">
        <v>6615</v>
      </c>
      <c r="C56" s="48" t="s">
        <v>20</v>
      </c>
      <c r="D56" s="50">
        <f>D57+D58+D59+D60</f>
        <v>329973.43</v>
      </c>
      <c r="E56" s="105">
        <f>D56/7.5345</f>
        <v>43795.000331807016</v>
      </c>
      <c r="F56" s="105">
        <v>43795.000331807016</v>
      </c>
      <c r="G56" s="105">
        <v>43795.000331807016</v>
      </c>
      <c r="H56" s="51">
        <f t="shared" si="0"/>
        <v>0.13272280841462605</v>
      </c>
      <c r="I56" s="51">
        <f t="shared" si="1"/>
        <v>1</v>
      </c>
      <c r="J56" s="51">
        <f t="shared" si="2"/>
        <v>0.13272280841462605</v>
      </c>
    </row>
    <row r="57" spans="1:10" s="31" customFormat="1" ht="15" customHeight="1" x14ac:dyDescent="0.25">
      <c r="A57" s="52" t="s">
        <v>144</v>
      </c>
      <c r="B57" s="53">
        <v>66151</v>
      </c>
      <c r="C57" s="52" t="s">
        <v>20</v>
      </c>
      <c r="D57" s="54">
        <v>323983.5</v>
      </c>
      <c r="E57" s="54">
        <f t="shared" ref="E57:E65" si="7">D57/7.5345</f>
        <v>43000</v>
      </c>
      <c r="F57" s="54">
        <v>43000</v>
      </c>
      <c r="G57" s="54">
        <v>43000</v>
      </c>
      <c r="H57" s="55">
        <f t="shared" si="0"/>
        <v>0.13272280841462605</v>
      </c>
      <c r="I57" s="55">
        <f t="shared" si="1"/>
        <v>1</v>
      </c>
      <c r="J57" s="55">
        <f t="shared" si="2"/>
        <v>0.13272280841462605</v>
      </c>
    </row>
    <row r="58" spans="1:10" s="31" customFormat="1" ht="15" customHeight="1" x14ac:dyDescent="0.25">
      <c r="A58" s="52"/>
      <c r="B58" s="53">
        <v>65268</v>
      </c>
      <c r="C58" s="52" t="s">
        <v>146</v>
      </c>
      <c r="D58" s="54">
        <v>3013.8</v>
      </c>
      <c r="E58" s="54">
        <f t="shared" si="7"/>
        <v>400</v>
      </c>
      <c r="F58" s="54">
        <v>400</v>
      </c>
      <c r="G58" s="54">
        <v>400</v>
      </c>
      <c r="H58" s="55">
        <f t="shared" si="0"/>
        <v>0.13272280841462605</v>
      </c>
      <c r="I58" s="55">
        <f t="shared" si="1"/>
        <v>1</v>
      </c>
      <c r="J58" s="55">
        <f t="shared" si="2"/>
        <v>0.13272280841462605</v>
      </c>
    </row>
    <row r="59" spans="1:10" s="31" customFormat="1" ht="15" customHeight="1" x14ac:dyDescent="0.25">
      <c r="A59" s="52"/>
      <c r="B59" s="53">
        <v>66311</v>
      </c>
      <c r="C59" s="52" t="s">
        <v>389</v>
      </c>
      <c r="D59" s="54">
        <v>1996.64</v>
      </c>
      <c r="E59" s="54">
        <v>270</v>
      </c>
      <c r="F59" s="54">
        <v>270</v>
      </c>
      <c r="G59" s="54">
        <v>270</v>
      </c>
      <c r="H59" s="55">
        <f t="shared" si="0"/>
        <v>0.13522718166519754</v>
      </c>
      <c r="I59" s="55"/>
      <c r="J59" s="55">
        <f t="shared" si="2"/>
        <v>0.13522718166519754</v>
      </c>
    </row>
    <row r="60" spans="1:10" s="31" customFormat="1" ht="15" customHeight="1" x14ac:dyDescent="0.25">
      <c r="A60" s="52"/>
      <c r="B60" s="53">
        <v>68311</v>
      </c>
      <c r="C60" s="52" t="s">
        <v>390</v>
      </c>
      <c r="D60" s="54">
        <v>979.49</v>
      </c>
      <c r="E60" s="54">
        <f t="shared" si="7"/>
        <v>130.00066361404205</v>
      </c>
      <c r="F60" s="54">
        <v>130.00066361404205</v>
      </c>
      <c r="G60" s="54">
        <v>130.00066361404205</v>
      </c>
      <c r="H60" s="55"/>
      <c r="I60" s="55"/>
      <c r="J60" s="55"/>
    </row>
    <row r="61" spans="1:10" ht="15" customHeight="1" x14ac:dyDescent="0.25">
      <c r="A61" s="59"/>
      <c r="B61" s="49">
        <v>9</v>
      </c>
      <c r="C61" s="48" t="s">
        <v>137</v>
      </c>
      <c r="D61" s="50">
        <f>D65</f>
        <v>37672.5</v>
      </c>
      <c r="E61" s="105">
        <f t="shared" si="7"/>
        <v>5000</v>
      </c>
      <c r="F61" s="105">
        <v>5000</v>
      </c>
      <c r="G61" s="105">
        <v>5000</v>
      </c>
      <c r="H61" s="51">
        <f t="shared" si="0"/>
        <v>0.13272280841462605</v>
      </c>
      <c r="I61" s="51">
        <f t="shared" si="1"/>
        <v>1</v>
      </c>
      <c r="J61" s="51">
        <f t="shared" si="2"/>
        <v>0.13272280841462605</v>
      </c>
    </row>
    <row r="62" spans="1:10" ht="15" customHeight="1" x14ac:dyDescent="0.25">
      <c r="A62" s="59"/>
      <c r="B62" s="49">
        <v>92</v>
      </c>
      <c r="C62" s="48" t="s">
        <v>138</v>
      </c>
      <c r="D62" s="50">
        <f>D65</f>
        <v>37672.5</v>
      </c>
      <c r="E62" s="105">
        <f t="shared" si="7"/>
        <v>5000</v>
      </c>
      <c r="F62" s="105">
        <v>5000</v>
      </c>
      <c r="G62" s="105">
        <v>5000</v>
      </c>
      <c r="H62" s="51">
        <f t="shared" si="0"/>
        <v>0.13272280841462605</v>
      </c>
      <c r="I62" s="51">
        <f t="shared" si="1"/>
        <v>1</v>
      </c>
      <c r="J62" s="51">
        <f t="shared" si="2"/>
        <v>0.13272280841462605</v>
      </c>
    </row>
    <row r="63" spans="1:10" ht="15" customHeight="1" x14ac:dyDescent="0.25">
      <c r="A63" s="59"/>
      <c r="B63" s="49">
        <v>922</v>
      </c>
      <c r="C63" s="48" t="s">
        <v>139</v>
      </c>
      <c r="D63" s="50">
        <f>D65</f>
        <v>37672.5</v>
      </c>
      <c r="E63" s="105">
        <f t="shared" si="7"/>
        <v>5000</v>
      </c>
      <c r="F63" s="105">
        <v>5000</v>
      </c>
      <c r="G63" s="105">
        <v>5000</v>
      </c>
      <c r="H63" s="51">
        <f t="shared" si="0"/>
        <v>0.13272280841462605</v>
      </c>
      <c r="I63" s="51">
        <f t="shared" si="1"/>
        <v>1</v>
      </c>
      <c r="J63" s="51">
        <f t="shared" si="2"/>
        <v>0.13272280841462605</v>
      </c>
    </row>
    <row r="64" spans="1:10" ht="15" customHeight="1" x14ac:dyDescent="0.25">
      <c r="A64" s="59"/>
      <c r="B64" s="49">
        <v>9221</v>
      </c>
      <c r="C64" s="48" t="s">
        <v>140</v>
      </c>
      <c r="D64" s="50">
        <f>D65</f>
        <v>37672.5</v>
      </c>
      <c r="E64" s="105">
        <f t="shared" si="7"/>
        <v>5000</v>
      </c>
      <c r="F64" s="105">
        <v>5000</v>
      </c>
      <c r="G64" s="105">
        <v>5000</v>
      </c>
      <c r="H64" s="51">
        <f t="shared" si="0"/>
        <v>0.13272280841462605</v>
      </c>
      <c r="I64" s="51">
        <f t="shared" si="1"/>
        <v>1</v>
      </c>
      <c r="J64" s="51">
        <f t="shared" si="2"/>
        <v>0.13272280841462605</v>
      </c>
    </row>
    <row r="65" spans="1:10" s="31" customFormat="1" ht="15" customHeight="1" x14ac:dyDescent="0.25">
      <c r="A65" s="52" t="s">
        <v>145</v>
      </c>
      <c r="B65" s="53">
        <v>92211</v>
      </c>
      <c r="C65" s="52" t="s">
        <v>142</v>
      </c>
      <c r="D65" s="54">
        <v>37672.5</v>
      </c>
      <c r="E65" s="54">
        <f t="shared" si="7"/>
        <v>5000</v>
      </c>
      <c r="F65" s="54">
        <v>5000</v>
      </c>
      <c r="G65" s="54">
        <v>5000</v>
      </c>
      <c r="H65" s="55">
        <f t="shared" si="0"/>
        <v>0.13272280841462605</v>
      </c>
      <c r="I65" s="55">
        <f t="shared" si="1"/>
        <v>1</v>
      </c>
      <c r="J65" s="55">
        <f t="shared" si="2"/>
        <v>0.13272280841462605</v>
      </c>
    </row>
    <row r="66" spans="1:10" x14ac:dyDescent="0.25">
      <c r="A66" s="61" t="s">
        <v>5</v>
      </c>
      <c r="B66" s="62" t="s">
        <v>154</v>
      </c>
      <c r="C66" s="61" t="s">
        <v>21</v>
      </c>
      <c r="D66" s="63">
        <f>D67+D74</f>
        <v>86420.72</v>
      </c>
      <c r="E66" s="63">
        <f>D66/7.5345</f>
        <v>11470.000663614042</v>
      </c>
      <c r="F66" s="63">
        <v>11470.000663614042</v>
      </c>
      <c r="G66" s="63">
        <v>11470.000663614042</v>
      </c>
      <c r="H66" s="51">
        <f t="shared" si="0"/>
        <v>0.13272280841462605</v>
      </c>
      <c r="I66" s="51">
        <f t="shared" si="1"/>
        <v>1</v>
      </c>
      <c r="J66" s="51">
        <f t="shared" si="2"/>
        <v>0.13272280841462605</v>
      </c>
    </row>
    <row r="67" spans="1:10" s="13" customFormat="1" ht="15" customHeight="1" x14ac:dyDescent="0.25">
      <c r="A67" s="48"/>
      <c r="B67" s="49">
        <v>6</v>
      </c>
      <c r="C67" s="48" t="s">
        <v>7</v>
      </c>
      <c r="D67" s="50">
        <f t="shared" ref="D67:D69" si="8">D68</f>
        <v>86420.72</v>
      </c>
      <c r="E67" s="50">
        <f>E71+E72+E73</f>
        <v>11469.999999999998</v>
      </c>
      <c r="F67" s="50">
        <v>11469.999999999998</v>
      </c>
      <c r="G67" s="50">
        <v>11469.999999999998</v>
      </c>
      <c r="H67" s="51">
        <f t="shared" si="0"/>
        <v>0.13272280073574946</v>
      </c>
      <c r="I67" s="51">
        <f t="shared" si="1"/>
        <v>1</v>
      </c>
      <c r="J67" s="51">
        <f t="shared" si="2"/>
        <v>0.13272280073574946</v>
      </c>
    </row>
    <row r="68" spans="1:10" s="13" customFormat="1" ht="27.75" customHeight="1" x14ac:dyDescent="0.25">
      <c r="A68" s="48"/>
      <c r="B68" s="49">
        <v>65</v>
      </c>
      <c r="C68" s="48" t="s">
        <v>153</v>
      </c>
      <c r="D68" s="50">
        <f t="shared" si="8"/>
        <v>86420.72</v>
      </c>
      <c r="E68" s="50">
        <v>11470</v>
      </c>
      <c r="F68" s="50">
        <v>11470</v>
      </c>
      <c r="G68" s="50">
        <v>11470</v>
      </c>
      <c r="H68" s="51">
        <f t="shared" si="0"/>
        <v>0.13272280073574949</v>
      </c>
      <c r="I68" s="51">
        <f t="shared" si="1"/>
        <v>1</v>
      </c>
      <c r="J68" s="51">
        <f t="shared" si="2"/>
        <v>0.13272280073574949</v>
      </c>
    </row>
    <row r="69" spans="1:10" s="13" customFormat="1" ht="15" customHeight="1" x14ac:dyDescent="0.25">
      <c r="A69" s="48"/>
      <c r="B69" s="49">
        <v>652</v>
      </c>
      <c r="C69" s="48" t="s">
        <v>22</v>
      </c>
      <c r="D69" s="50">
        <f t="shared" si="8"/>
        <v>86420.72</v>
      </c>
      <c r="E69" s="50">
        <v>11470</v>
      </c>
      <c r="F69" s="50">
        <v>11470</v>
      </c>
      <c r="G69" s="50">
        <v>11470</v>
      </c>
      <c r="H69" s="51">
        <f t="shared" si="0"/>
        <v>0.13272280073574949</v>
      </c>
      <c r="I69" s="51">
        <f t="shared" si="1"/>
        <v>1</v>
      </c>
      <c r="J69" s="51">
        <f t="shared" si="2"/>
        <v>0.13272280073574949</v>
      </c>
    </row>
    <row r="70" spans="1:10" s="21" customFormat="1" ht="15" customHeight="1" x14ac:dyDescent="0.25">
      <c r="A70" s="48"/>
      <c r="B70" s="49">
        <v>6526</v>
      </c>
      <c r="C70" s="48" t="s">
        <v>23</v>
      </c>
      <c r="D70" s="50">
        <f>D72+D73+D71</f>
        <v>86420.72</v>
      </c>
      <c r="E70" s="50">
        <v>11470</v>
      </c>
      <c r="F70" s="50">
        <v>11470</v>
      </c>
      <c r="G70" s="50">
        <v>11470</v>
      </c>
      <c r="H70" s="51">
        <f t="shared" si="0"/>
        <v>0.13272280073574949</v>
      </c>
      <c r="I70" s="51">
        <f t="shared" si="1"/>
        <v>1</v>
      </c>
      <c r="J70" s="51">
        <f t="shared" si="2"/>
        <v>0.13272280073574949</v>
      </c>
    </row>
    <row r="71" spans="1:10" s="33" customFormat="1" ht="15" customHeight="1" x14ac:dyDescent="0.25">
      <c r="A71" s="52" t="s">
        <v>299</v>
      </c>
      <c r="B71" s="53">
        <v>65264</v>
      </c>
      <c r="C71" s="52" t="s">
        <v>290</v>
      </c>
      <c r="D71" s="54">
        <v>84386.4</v>
      </c>
      <c r="E71" s="54">
        <f>D71/7.5345</f>
        <v>11199.999999999998</v>
      </c>
      <c r="F71" s="54">
        <v>11199.999999999998</v>
      </c>
      <c r="G71" s="54">
        <v>11199.999999999998</v>
      </c>
      <c r="H71" s="55">
        <f t="shared" si="0"/>
        <v>0.13272280841462605</v>
      </c>
      <c r="I71" s="55">
        <f t="shared" si="1"/>
        <v>1</v>
      </c>
      <c r="J71" s="55">
        <f t="shared" si="2"/>
        <v>0.13272280841462605</v>
      </c>
    </row>
    <row r="72" spans="1:10" s="33" customFormat="1" ht="15" customHeight="1" x14ac:dyDescent="0.25">
      <c r="A72" s="52" t="s">
        <v>147</v>
      </c>
      <c r="B72" s="53">
        <v>65268</v>
      </c>
      <c r="C72" s="52" t="s">
        <v>24</v>
      </c>
      <c r="D72" s="54">
        <v>1017.16</v>
      </c>
      <c r="E72" s="54">
        <v>130</v>
      </c>
      <c r="F72" s="54">
        <v>130</v>
      </c>
      <c r="G72" s="54">
        <v>130</v>
      </c>
      <c r="H72" s="55">
        <f t="shared" si="0"/>
        <v>0.12780683471626883</v>
      </c>
      <c r="I72" s="55">
        <f t="shared" si="1"/>
        <v>1</v>
      </c>
      <c r="J72" s="55">
        <f t="shared" si="2"/>
        <v>0.12780683471626883</v>
      </c>
    </row>
    <row r="73" spans="1:10" s="33" customFormat="1" ht="15" customHeight="1" x14ac:dyDescent="0.25">
      <c r="A73" s="52" t="s">
        <v>148</v>
      </c>
      <c r="B73" s="53">
        <v>65269</v>
      </c>
      <c r="C73" s="52" t="s">
        <v>25</v>
      </c>
      <c r="D73" s="54">
        <v>1017.16</v>
      </c>
      <c r="E73" s="54">
        <v>140</v>
      </c>
      <c r="F73" s="54">
        <v>140</v>
      </c>
      <c r="G73" s="54">
        <v>140</v>
      </c>
      <c r="H73" s="55">
        <f t="shared" si="0"/>
        <v>0.13763812969444336</v>
      </c>
      <c r="I73" s="55">
        <f t="shared" si="1"/>
        <v>1</v>
      </c>
      <c r="J73" s="55">
        <f t="shared" si="2"/>
        <v>0.13763812969444336</v>
      </c>
    </row>
    <row r="74" spans="1:10" s="21" customFormat="1" ht="15" customHeight="1" x14ac:dyDescent="0.25">
      <c r="A74" s="59"/>
      <c r="B74" s="49">
        <v>9</v>
      </c>
      <c r="C74" s="48" t="s">
        <v>137</v>
      </c>
      <c r="D74" s="50">
        <f t="shared" ref="D74:D77" si="9">D75</f>
        <v>0</v>
      </c>
      <c r="E74" s="50">
        <v>0</v>
      </c>
      <c r="F74" s="50">
        <v>0</v>
      </c>
      <c r="G74" s="50">
        <v>0</v>
      </c>
      <c r="H74" s="51">
        <v>0</v>
      </c>
      <c r="I74" s="51">
        <v>0</v>
      </c>
      <c r="J74" s="51">
        <v>0</v>
      </c>
    </row>
    <row r="75" spans="1:10" s="21" customFormat="1" ht="15" customHeight="1" x14ac:dyDescent="0.25">
      <c r="A75" s="59"/>
      <c r="B75" s="49">
        <v>92</v>
      </c>
      <c r="C75" s="48" t="s">
        <v>138</v>
      </c>
      <c r="D75" s="50">
        <f t="shared" si="9"/>
        <v>0</v>
      </c>
      <c r="E75" s="50">
        <v>0</v>
      </c>
      <c r="F75" s="50">
        <v>0</v>
      </c>
      <c r="G75" s="50">
        <v>0</v>
      </c>
      <c r="H75" s="51">
        <v>0</v>
      </c>
      <c r="I75" s="51">
        <v>0</v>
      </c>
      <c r="J75" s="51">
        <v>0</v>
      </c>
    </row>
    <row r="76" spans="1:10" s="21" customFormat="1" ht="15" customHeight="1" x14ac:dyDescent="0.25">
      <c r="A76" s="59"/>
      <c r="B76" s="49">
        <v>922</v>
      </c>
      <c r="C76" s="48" t="s">
        <v>139</v>
      </c>
      <c r="D76" s="50">
        <f t="shared" si="9"/>
        <v>0</v>
      </c>
      <c r="E76" s="50">
        <v>0</v>
      </c>
      <c r="F76" s="50">
        <v>0</v>
      </c>
      <c r="G76" s="50">
        <v>0</v>
      </c>
      <c r="H76" s="51">
        <v>0</v>
      </c>
      <c r="I76" s="51">
        <v>0</v>
      </c>
      <c r="J76" s="51">
        <v>0</v>
      </c>
    </row>
    <row r="77" spans="1:10" s="21" customFormat="1" ht="15" customHeight="1" x14ac:dyDescent="0.25">
      <c r="A77" s="59"/>
      <c r="B77" s="49">
        <v>9221</v>
      </c>
      <c r="C77" s="48" t="s">
        <v>140</v>
      </c>
      <c r="D77" s="50">
        <f t="shared" si="9"/>
        <v>0</v>
      </c>
      <c r="E77" s="50">
        <v>0</v>
      </c>
      <c r="F77" s="50">
        <v>0</v>
      </c>
      <c r="G77" s="50">
        <v>0</v>
      </c>
      <c r="H77" s="51">
        <v>0</v>
      </c>
      <c r="I77" s="51">
        <v>0</v>
      </c>
      <c r="J77" s="51">
        <v>0</v>
      </c>
    </row>
    <row r="78" spans="1:10" s="31" customFormat="1" ht="15" customHeight="1" x14ac:dyDescent="0.25">
      <c r="A78" s="52" t="s">
        <v>149</v>
      </c>
      <c r="B78" s="53">
        <v>922113</v>
      </c>
      <c r="C78" s="52" t="s">
        <v>132</v>
      </c>
      <c r="D78" s="54">
        <v>0</v>
      </c>
      <c r="E78" s="60">
        <v>0</v>
      </c>
      <c r="F78" s="54">
        <v>0</v>
      </c>
      <c r="G78" s="54">
        <v>0</v>
      </c>
      <c r="H78" s="55">
        <v>0</v>
      </c>
      <c r="I78" s="55">
        <v>0</v>
      </c>
      <c r="J78" s="55">
        <v>0</v>
      </c>
    </row>
    <row r="79" spans="1:10" x14ac:dyDescent="0.25">
      <c r="A79" s="61" t="s">
        <v>5</v>
      </c>
      <c r="B79" s="62" t="s">
        <v>157</v>
      </c>
      <c r="C79" s="61" t="s">
        <v>26</v>
      </c>
      <c r="D79" s="63">
        <f>D80+D87</f>
        <v>7312081.5700000003</v>
      </c>
      <c r="E79" s="63">
        <f>D79/7.5345</f>
        <v>970480.00132722803</v>
      </c>
      <c r="F79" s="63">
        <v>970480.00132722803</v>
      </c>
      <c r="G79" s="63">
        <v>970480.00132722803</v>
      </c>
      <c r="H79" s="51">
        <f t="shared" si="0"/>
        <v>0.13272280841462605</v>
      </c>
      <c r="I79" s="51">
        <f t="shared" si="1"/>
        <v>1</v>
      </c>
      <c r="J79" s="51">
        <f t="shared" si="2"/>
        <v>0.13272280841462605</v>
      </c>
    </row>
    <row r="80" spans="1:10" s="13" customFormat="1" ht="15" customHeight="1" x14ac:dyDescent="0.25">
      <c r="A80" s="48"/>
      <c r="B80" s="49">
        <v>6</v>
      </c>
      <c r="C80" s="48" t="s">
        <v>7</v>
      </c>
      <c r="D80" s="50">
        <f t="shared" ref="D80:D81" si="10">D81</f>
        <v>7309444.4900000002</v>
      </c>
      <c r="E80" s="50">
        <f t="shared" ref="E80:E81" si="11">D80/7.5345</f>
        <v>970130.00066361402</v>
      </c>
      <c r="F80" s="50">
        <v>970130.00066361402</v>
      </c>
      <c r="G80" s="50">
        <v>970130.00066361402</v>
      </c>
      <c r="H80" s="51">
        <f t="shared" si="0"/>
        <v>0.13272280841462605</v>
      </c>
      <c r="I80" s="51">
        <f t="shared" si="1"/>
        <v>1</v>
      </c>
      <c r="J80" s="51">
        <f t="shared" si="2"/>
        <v>0.13272280841462605</v>
      </c>
    </row>
    <row r="81" spans="1:10" s="13" customFormat="1" ht="15" customHeight="1" x14ac:dyDescent="0.25">
      <c r="A81" s="48"/>
      <c r="B81" s="49">
        <v>63</v>
      </c>
      <c r="C81" s="48" t="s">
        <v>27</v>
      </c>
      <c r="D81" s="50">
        <f t="shared" si="10"/>
        <v>7309444.4900000002</v>
      </c>
      <c r="E81" s="50">
        <f t="shared" si="11"/>
        <v>970130.00066361402</v>
      </c>
      <c r="F81" s="50">
        <v>970130.00066361402</v>
      </c>
      <c r="G81" s="50">
        <v>970130.00066361402</v>
      </c>
      <c r="H81" s="51">
        <f t="shared" si="0"/>
        <v>0.13272280841462605</v>
      </c>
      <c r="I81" s="51">
        <f t="shared" si="1"/>
        <v>1</v>
      </c>
      <c r="J81" s="51">
        <f t="shared" si="2"/>
        <v>0.13272280841462605</v>
      </c>
    </row>
    <row r="82" spans="1:10" s="13" customFormat="1" ht="15" customHeight="1" x14ac:dyDescent="0.25">
      <c r="A82" s="48"/>
      <c r="B82" s="49">
        <v>636</v>
      </c>
      <c r="C82" s="48" t="s">
        <v>28</v>
      </c>
      <c r="D82" s="50">
        <f>D83+D86</f>
        <v>7309444.4900000002</v>
      </c>
      <c r="E82" s="50">
        <f>E83+E85</f>
        <v>970130.00066361402</v>
      </c>
      <c r="F82" s="50">
        <v>970130.00066361402</v>
      </c>
      <c r="G82" s="50">
        <v>970130.00066361402</v>
      </c>
      <c r="H82" s="51">
        <f t="shared" ref="H82:H115" si="12">F82/D82</f>
        <v>0.13272280841462605</v>
      </c>
      <c r="I82" s="51">
        <f t="shared" ref="I82:I115" si="13">G82/F82</f>
        <v>1</v>
      </c>
      <c r="J82" s="51">
        <f t="shared" ref="J82:J115" si="14">G82/D82</f>
        <v>0.13272280841462605</v>
      </c>
    </row>
    <row r="83" spans="1:10" s="21" customFormat="1" ht="26.25" customHeight="1" x14ac:dyDescent="0.25">
      <c r="A83" s="48"/>
      <c r="B83" s="49">
        <v>6361</v>
      </c>
      <c r="C83" s="48" t="s">
        <v>29</v>
      </c>
      <c r="D83" s="50">
        <f>D84</f>
        <v>7308465</v>
      </c>
      <c r="E83" s="50">
        <f>D83/7.5345</f>
        <v>970000</v>
      </c>
      <c r="F83" s="50">
        <v>970000</v>
      </c>
      <c r="G83" s="50">
        <v>970000</v>
      </c>
      <c r="H83" s="51">
        <f t="shared" si="12"/>
        <v>0.13272280841462605</v>
      </c>
      <c r="I83" s="51">
        <f t="shared" si="13"/>
        <v>1</v>
      </c>
      <c r="J83" s="51">
        <f t="shared" si="14"/>
        <v>0.13272280841462605</v>
      </c>
    </row>
    <row r="84" spans="1:10" s="33" customFormat="1" ht="26.25" customHeight="1" x14ac:dyDescent="0.25">
      <c r="A84" s="52" t="s">
        <v>150</v>
      </c>
      <c r="B84" s="53">
        <v>63612</v>
      </c>
      <c r="C84" s="52" t="s">
        <v>271</v>
      </c>
      <c r="D84" s="54">
        <v>7308465</v>
      </c>
      <c r="E84" s="54">
        <f>D84/7.5345</f>
        <v>970000</v>
      </c>
      <c r="F84" s="54">
        <v>970000</v>
      </c>
      <c r="G84" s="54">
        <v>970000</v>
      </c>
      <c r="H84" s="55">
        <f t="shared" si="12"/>
        <v>0.13272280841462605</v>
      </c>
      <c r="I84" s="55">
        <f t="shared" si="13"/>
        <v>1</v>
      </c>
      <c r="J84" s="55">
        <f t="shared" si="14"/>
        <v>0.13272280841462605</v>
      </c>
    </row>
    <row r="85" spans="1:10" s="21" customFormat="1" ht="26.25" customHeight="1" x14ac:dyDescent="0.25">
      <c r="A85" s="48"/>
      <c r="B85" s="49">
        <v>6362</v>
      </c>
      <c r="C85" s="48" t="s">
        <v>268</v>
      </c>
      <c r="D85" s="50">
        <f>D86</f>
        <v>979.49</v>
      </c>
      <c r="E85" s="50">
        <f>D85/7.5345</f>
        <v>130.00066361404205</v>
      </c>
      <c r="F85" s="50">
        <v>130.00066361404205</v>
      </c>
      <c r="G85" s="50">
        <v>130.00066361404205</v>
      </c>
      <c r="H85" s="51">
        <f t="shared" si="12"/>
        <v>0.13272280841462603</v>
      </c>
      <c r="I85" s="51">
        <f t="shared" si="13"/>
        <v>1</v>
      </c>
      <c r="J85" s="51">
        <f t="shared" si="14"/>
        <v>0.13272280841462603</v>
      </c>
    </row>
    <row r="86" spans="1:10" s="31" customFormat="1" ht="31.5" customHeight="1" x14ac:dyDescent="0.25">
      <c r="A86" s="52" t="s">
        <v>300</v>
      </c>
      <c r="B86" s="53">
        <v>63622</v>
      </c>
      <c r="C86" s="52" t="s">
        <v>267</v>
      </c>
      <c r="D86" s="54">
        <v>979.49</v>
      </c>
      <c r="E86" s="60">
        <f>D86/7.5345</f>
        <v>130.00066361404205</v>
      </c>
      <c r="F86" s="54">
        <v>130.00066361404205</v>
      </c>
      <c r="G86" s="54">
        <v>130.00066361404205</v>
      </c>
      <c r="H86" s="55">
        <f t="shared" si="12"/>
        <v>0.13272280841462603</v>
      </c>
      <c r="I86" s="55">
        <f t="shared" si="13"/>
        <v>1</v>
      </c>
      <c r="J86" s="55">
        <f t="shared" si="14"/>
        <v>0.13272280841462603</v>
      </c>
    </row>
    <row r="87" spans="1:10" ht="15" customHeight="1" x14ac:dyDescent="0.25">
      <c r="A87" s="59"/>
      <c r="B87" s="49">
        <v>9</v>
      </c>
      <c r="C87" s="48" t="s">
        <v>137</v>
      </c>
      <c r="D87" s="50">
        <f t="shared" ref="D87:D90" si="15">D88</f>
        <v>2637.08</v>
      </c>
      <c r="E87" s="50">
        <v>0</v>
      </c>
      <c r="F87" s="50">
        <v>0</v>
      </c>
      <c r="G87" s="50">
        <v>0</v>
      </c>
      <c r="H87" s="51">
        <f t="shared" si="12"/>
        <v>0</v>
      </c>
      <c r="I87" s="51" t="e">
        <f t="shared" si="13"/>
        <v>#DIV/0!</v>
      </c>
      <c r="J87" s="51">
        <f t="shared" si="14"/>
        <v>0</v>
      </c>
    </row>
    <row r="88" spans="1:10" ht="15" customHeight="1" x14ac:dyDescent="0.25">
      <c r="A88" s="59"/>
      <c r="B88" s="49">
        <v>92</v>
      </c>
      <c r="C88" s="48" t="s">
        <v>138</v>
      </c>
      <c r="D88" s="50">
        <f t="shared" si="15"/>
        <v>2637.08</v>
      </c>
      <c r="E88" s="50">
        <v>0</v>
      </c>
      <c r="F88" s="50">
        <v>0</v>
      </c>
      <c r="G88" s="50">
        <v>0</v>
      </c>
      <c r="H88" s="51">
        <f t="shared" si="12"/>
        <v>0</v>
      </c>
      <c r="I88" s="51" t="e">
        <f t="shared" si="13"/>
        <v>#DIV/0!</v>
      </c>
      <c r="J88" s="51">
        <f t="shared" si="14"/>
        <v>0</v>
      </c>
    </row>
    <row r="89" spans="1:10" ht="15" customHeight="1" x14ac:dyDescent="0.25">
      <c r="A89" s="59"/>
      <c r="B89" s="49">
        <v>922</v>
      </c>
      <c r="C89" s="48" t="s">
        <v>139</v>
      </c>
      <c r="D89" s="50">
        <f t="shared" si="15"/>
        <v>2637.08</v>
      </c>
      <c r="E89" s="50">
        <v>0</v>
      </c>
      <c r="F89" s="50">
        <v>0</v>
      </c>
      <c r="G89" s="50">
        <v>0</v>
      </c>
      <c r="H89" s="51">
        <f t="shared" si="12"/>
        <v>0</v>
      </c>
      <c r="I89" s="51" t="e">
        <f t="shared" si="13"/>
        <v>#DIV/0!</v>
      </c>
      <c r="J89" s="51">
        <f t="shared" si="14"/>
        <v>0</v>
      </c>
    </row>
    <row r="90" spans="1:10" ht="15" customHeight="1" x14ac:dyDescent="0.25">
      <c r="A90" s="59"/>
      <c r="B90" s="49">
        <v>9221</v>
      </c>
      <c r="C90" s="48" t="s">
        <v>140</v>
      </c>
      <c r="D90" s="50">
        <f t="shared" si="15"/>
        <v>2637.08</v>
      </c>
      <c r="E90" s="50">
        <v>0</v>
      </c>
      <c r="F90" s="50">
        <v>0</v>
      </c>
      <c r="G90" s="50">
        <v>0</v>
      </c>
      <c r="H90" s="51">
        <f t="shared" si="12"/>
        <v>0</v>
      </c>
      <c r="I90" s="51" t="e">
        <f t="shared" si="13"/>
        <v>#DIV/0!</v>
      </c>
      <c r="J90" s="51">
        <f t="shared" si="14"/>
        <v>0</v>
      </c>
    </row>
    <row r="91" spans="1:10" s="31" customFormat="1" ht="15" customHeight="1" x14ac:dyDescent="0.25">
      <c r="A91" s="52" t="s">
        <v>151</v>
      </c>
      <c r="B91" s="53">
        <v>92211</v>
      </c>
      <c r="C91" s="52" t="s">
        <v>132</v>
      </c>
      <c r="D91" s="54">
        <v>2637.08</v>
      </c>
      <c r="E91" s="54">
        <f>D91/7.5345</f>
        <v>350.00066361404203</v>
      </c>
      <c r="F91" s="54">
        <v>350.00066361404203</v>
      </c>
      <c r="G91" s="54">
        <v>350.00066361404203</v>
      </c>
      <c r="H91" s="55">
        <f t="shared" si="12"/>
        <v>0.13272280841462603</v>
      </c>
      <c r="I91" s="55">
        <f t="shared" si="13"/>
        <v>1</v>
      </c>
      <c r="J91" s="55">
        <f t="shared" si="14"/>
        <v>0.13272280841462603</v>
      </c>
    </row>
    <row r="92" spans="1:10" s="13" customFormat="1" x14ac:dyDescent="0.25">
      <c r="A92" s="61" t="s">
        <v>5</v>
      </c>
      <c r="B92" s="62" t="s">
        <v>152</v>
      </c>
      <c r="C92" s="61" t="s">
        <v>393</v>
      </c>
      <c r="D92" s="63">
        <f>D93+D98</f>
        <v>60276</v>
      </c>
      <c r="E92" s="63">
        <f>D92/7.5345</f>
        <v>8000</v>
      </c>
      <c r="F92" s="63">
        <v>8000</v>
      </c>
      <c r="G92" s="63">
        <v>8000</v>
      </c>
      <c r="H92" s="51">
        <f t="shared" si="12"/>
        <v>0.13272280841462605</v>
      </c>
      <c r="I92" s="51">
        <f t="shared" si="13"/>
        <v>1</v>
      </c>
      <c r="J92" s="51">
        <f t="shared" si="14"/>
        <v>0.13272280841462605</v>
      </c>
    </row>
    <row r="93" spans="1:10" s="13" customFormat="1" ht="15" customHeight="1" x14ac:dyDescent="0.25">
      <c r="A93" s="48"/>
      <c r="B93" s="49">
        <v>6</v>
      </c>
      <c r="C93" s="48" t="s">
        <v>7</v>
      </c>
      <c r="D93" s="50">
        <f t="shared" ref="D93:D96" si="16">D94</f>
        <v>60276</v>
      </c>
      <c r="E93" s="50">
        <f>D93/7.5345</f>
        <v>8000</v>
      </c>
      <c r="F93" s="50">
        <v>8000</v>
      </c>
      <c r="G93" s="50">
        <v>8000</v>
      </c>
      <c r="H93" s="51">
        <f t="shared" si="12"/>
        <v>0.13272280841462605</v>
      </c>
      <c r="I93" s="51">
        <f t="shared" si="13"/>
        <v>1</v>
      </c>
      <c r="J93" s="51">
        <f t="shared" si="14"/>
        <v>0.13272280841462605</v>
      </c>
    </row>
    <row r="94" spans="1:10" s="13" customFormat="1" ht="15" customHeight="1" x14ac:dyDescent="0.25">
      <c r="A94" s="48"/>
      <c r="B94" s="49">
        <v>63</v>
      </c>
      <c r="C94" s="48" t="s">
        <v>27</v>
      </c>
      <c r="D94" s="50">
        <f t="shared" si="16"/>
        <v>60276</v>
      </c>
      <c r="E94" s="50">
        <f t="shared" ref="E94:E96" si="17">D94/7.5345</f>
        <v>8000</v>
      </c>
      <c r="F94" s="50">
        <v>8000</v>
      </c>
      <c r="G94" s="50">
        <v>8000</v>
      </c>
      <c r="H94" s="51">
        <f t="shared" si="12"/>
        <v>0.13272280841462605</v>
      </c>
      <c r="I94" s="51">
        <f t="shared" si="13"/>
        <v>1</v>
      </c>
      <c r="J94" s="51">
        <f t="shared" si="14"/>
        <v>0.13272280841462605</v>
      </c>
    </row>
    <row r="95" spans="1:10" s="21" customFormat="1" ht="15" customHeight="1" x14ac:dyDescent="0.25">
      <c r="A95" s="48"/>
      <c r="B95" s="49">
        <v>636</v>
      </c>
      <c r="C95" s="48" t="s">
        <v>28</v>
      </c>
      <c r="D95" s="50">
        <f t="shared" si="16"/>
        <v>60276</v>
      </c>
      <c r="E95" s="50">
        <f t="shared" si="17"/>
        <v>8000</v>
      </c>
      <c r="F95" s="50">
        <v>8000</v>
      </c>
      <c r="G95" s="50">
        <v>8000</v>
      </c>
      <c r="H95" s="51">
        <f t="shared" si="12"/>
        <v>0.13272280841462605</v>
      </c>
      <c r="I95" s="51">
        <f t="shared" si="13"/>
        <v>1</v>
      </c>
      <c r="J95" s="51">
        <f t="shared" si="14"/>
        <v>0.13272280841462605</v>
      </c>
    </row>
    <row r="96" spans="1:10" ht="32.25" customHeight="1" x14ac:dyDescent="0.25">
      <c r="A96" s="48"/>
      <c r="B96" s="49">
        <v>6361</v>
      </c>
      <c r="C96" s="48" t="s">
        <v>29</v>
      </c>
      <c r="D96" s="50">
        <f t="shared" si="16"/>
        <v>60276</v>
      </c>
      <c r="E96" s="50">
        <f t="shared" si="17"/>
        <v>8000</v>
      </c>
      <c r="F96" s="50">
        <v>8000</v>
      </c>
      <c r="G96" s="50">
        <v>8000</v>
      </c>
      <c r="H96" s="51">
        <f t="shared" si="12"/>
        <v>0.13272280841462605</v>
      </c>
      <c r="I96" s="51">
        <f t="shared" si="13"/>
        <v>1</v>
      </c>
      <c r="J96" s="51">
        <f t="shared" si="14"/>
        <v>0.13272280841462605</v>
      </c>
    </row>
    <row r="97" spans="1:10" s="31" customFormat="1" ht="27.75" customHeight="1" x14ac:dyDescent="0.25">
      <c r="A97" s="52" t="s">
        <v>158</v>
      </c>
      <c r="B97" s="53">
        <v>63613</v>
      </c>
      <c r="C97" s="52" t="s">
        <v>29</v>
      </c>
      <c r="D97" s="54">
        <v>60276</v>
      </c>
      <c r="E97" s="54">
        <f>D97/7.5345</f>
        <v>8000</v>
      </c>
      <c r="F97" s="54">
        <v>8000</v>
      </c>
      <c r="G97" s="54">
        <v>8000</v>
      </c>
      <c r="H97" s="55">
        <f t="shared" si="12"/>
        <v>0.13272280841462605</v>
      </c>
      <c r="I97" s="55">
        <f t="shared" si="13"/>
        <v>1</v>
      </c>
      <c r="J97" s="55">
        <f t="shared" si="14"/>
        <v>0.13272280841462605</v>
      </c>
    </row>
    <row r="98" spans="1:10" ht="15" customHeight="1" x14ac:dyDescent="0.25">
      <c r="A98" s="59"/>
      <c r="B98" s="49">
        <v>9</v>
      </c>
      <c r="C98" s="48" t="s">
        <v>137</v>
      </c>
      <c r="D98" s="50">
        <f t="shared" ref="D98:D101" si="18">D99</f>
        <v>0</v>
      </c>
      <c r="E98" s="50">
        <v>0</v>
      </c>
      <c r="F98" s="50">
        <v>0</v>
      </c>
      <c r="G98" s="50">
        <v>0</v>
      </c>
      <c r="H98" s="51">
        <v>0</v>
      </c>
      <c r="I98" s="51">
        <v>0</v>
      </c>
      <c r="J98" s="51">
        <v>0</v>
      </c>
    </row>
    <row r="99" spans="1:10" ht="15" customHeight="1" x14ac:dyDescent="0.25">
      <c r="A99" s="59"/>
      <c r="B99" s="49">
        <v>92</v>
      </c>
      <c r="C99" s="48" t="s">
        <v>138</v>
      </c>
      <c r="D99" s="50">
        <f t="shared" si="18"/>
        <v>0</v>
      </c>
      <c r="E99" s="50">
        <v>0</v>
      </c>
      <c r="F99" s="50">
        <v>0</v>
      </c>
      <c r="G99" s="50">
        <v>0</v>
      </c>
      <c r="H99" s="51">
        <v>0</v>
      </c>
      <c r="I99" s="51">
        <v>0</v>
      </c>
      <c r="J99" s="51">
        <v>0</v>
      </c>
    </row>
    <row r="100" spans="1:10" ht="15" customHeight="1" x14ac:dyDescent="0.25">
      <c r="A100" s="59"/>
      <c r="B100" s="49">
        <v>922</v>
      </c>
      <c r="C100" s="48" t="s">
        <v>139</v>
      </c>
      <c r="D100" s="50">
        <f t="shared" si="18"/>
        <v>0</v>
      </c>
      <c r="E100" s="50">
        <v>0</v>
      </c>
      <c r="F100" s="50">
        <v>0</v>
      </c>
      <c r="G100" s="50">
        <v>0</v>
      </c>
      <c r="H100" s="51">
        <v>0</v>
      </c>
      <c r="I100" s="51">
        <v>0</v>
      </c>
      <c r="J100" s="51">
        <v>0</v>
      </c>
    </row>
    <row r="101" spans="1:10" ht="15" customHeight="1" x14ac:dyDescent="0.25">
      <c r="A101" s="59"/>
      <c r="B101" s="49">
        <v>9221</v>
      </c>
      <c r="C101" s="48" t="s">
        <v>140</v>
      </c>
      <c r="D101" s="50">
        <f t="shared" si="18"/>
        <v>0</v>
      </c>
      <c r="E101" s="50">
        <v>0</v>
      </c>
      <c r="F101" s="50">
        <v>0</v>
      </c>
      <c r="G101" s="50">
        <v>0</v>
      </c>
      <c r="H101" s="51">
        <v>0</v>
      </c>
      <c r="I101" s="51">
        <v>0</v>
      </c>
      <c r="J101" s="51">
        <v>0</v>
      </c>
    </row>
    <row r="102" spans="1:10" s="32" customFormat="1" x14ac:dyDescent="0.25">
      <c r="A102" s="52" t="s">
        <v>159</v>
      </c>
      <c r="B102" s="53">
        <v>92211</v>
      </c>
      <c r="C102" s="52" t="s">
        <v>132</v>
      </c>
      <c r="D102" s="54">
        <v>0</v>
      </c>
      <c r="E102" s="54">
        <v>0</v>
      </c>
      <c r="F102" s="54">
        <v>0</v>
      </c>
      <c r="G102" s="54">
        <v>0</v>
      </c>
      <c r="H102" s="55">
        <v>0</v>
      </c>
      <c r="I102" s="55">
        <v>0</v>
      </c>
      <c r="J102" s="55">
        <v>0</v>
      </c>
    </row>
    <row r="103" spans="1:10" s="21" customFormat="1" x14ac:dyDescent="0.25">
      <c r="A103" s="61" t="s">
        <v>5</v>
      </c>
      <c r="B103" s="62" t="s">
        <v>160</v>
      </c>
      <c r="C103" s="61" t="s">
        <v>31</v>
      </c>
      <c r="D103" s="63">
        <f>D104</f>
        <v>206068.59</v>
      </c>
      <c r="E103" s="63">
        <f>E105+E111+E115</f>
        <v>27350.001990842124</v>
      </c>
      <c r="F103" s="63">
        <v>27350.000663614042</v>
      </c>
      <c r="G103" s="63">
        <v>27350.000663614042</v>
      </c>
      <c r="H103" s="51">
        <f t="shared" si="12"/>
        <v>0.13272280197391578</v>
      </c>
      <c r="I103" s="51">
        <f t="shared" si="13"/>
        <v>1</v>
      </c>
      <c r="J103" s="51">
        <f t="shared" si="14"/>
        <v>0.13272280197391578</v>
      </c>
    </row>
    <row r="104" spans="1:10" ht="15" customHeight="1" x14ac:dyDescent="0.25">
      <c r="A104" s="48"/>
      <c r="B104" s="49">
        <v>6</v>
      </c>
      <c r="C104" s="48" t="s">
        <v>7</v>
      </c>
      <c r="D104" s="50">
        <f>D105+D111+D115</f>
        <v>206068.59</v>
      </c>
      <c r="E104" s="50">
        <f>E105+E111+E115</f>
        <v>27350.001990842124</v>
      </c>
      <c r="F104" s="50">
        <v>27350.000663614042</v>
      </c>
      <c r="G104" s="50">
        <v>27350.000663614042</v>
      </c>
      <c r="H104" s="51">
        <f t="shared" si="12"/>
        <v>0.13272280197391578</v>
      </c>
      <c r="I104" s="51">
        <f t="shared" si="13"/>
        <v>1</v>
      </c>
      <c r="J104" s="51">
        <f t="shared" si="14"/>
        <v>0.13272280197391578</v>
      </c>
    </row>
    <row r="105" spans="1:10" ht="15" customHeight="1" x14ac:dyDescent="0.25">
      <c r="A105" s="48"/>
      <c r="B105" s="49">
        <v>63</v>
      </c>
      <c r="C105" s="48" t="s">
        <v>27</v>
      </c>
      <c r="D105" s="50">
        <f>D106</f>
        <v>55303.24</v>
      </c>
      <c r="E105" s="50">
        <f>D105/7.5345</f>
        <v>7340.001327228083</v>
      </c>
      <c r="F105" s="50">
        <v>7349.0012608666802</v>
      </c>
      <c r="G105" s="50">
        <v>7349.0012608666802</v>
      </c>
      <c r="H105" s="51">
        <f t="shared" si="12"/>
        <v>0.13288554632362734</v>
      </c>
      <c r="I105" s="51">
        <v>0</v>
      </c>
      <c r="J105" s="51">
        <f t="shared" si="14"/>
        <v>0.13288554632362734</v>
      </c>
    </row>
    <row r="106" spans="1:10" ht="15.75" customHeight="1" x14ac:dyDescent="0.25">
      <c r="A106" s="48"/>
      <c r="B106" s="49">
        <v>638</v>
      </c>
      <c r="C106" s="48" t="s">
        <v>265</v>
      </c>
      <c r="D106" s="50">
        <f t="shared" ref="D106" si="19">D107</f>
        <v>55303.24</v>
      </c>
      <c r="E106" s="50">
        <f t="shared" ref="E106" si="20">D106/7.5345</f>
        <v>7340.001327228083</v>
      </c>
      <c r="F106" s="50">
        <v>7349.0012608666802</v>
      </c>
      <c r="G106" s="50">
        <v>7349.0012608666802</v>
      </c>
      <c r="H106" s="51">
        <f t="shared" si="12"/>
        <v>0.13288554632362734</v>
      </c>
      <c r="I106" s="51">
        <v>0</v>
      </c>
      <c r="J106" s="51">
        <f t="shared" si="14"/>
        <v>0.13288554632362734</v>
      </c>
    </row>
    <row r="107" spans="1:10" ht="17.25" customHeight="1" x14ac:dyDescent="0.25">
      <c r="A107" s="48"/>
      <c r="B107" s="49">
        <v>6381</v>
      </c>
      <c r="C107" s="48" t="s">
        <v>266</v>
      </c>
      <c r="D107" s="50">
        <f>D108+D109+D110</f>
        <v>55303.24</v>
      </c>
      <c r="E107" s="50">
        <f>D107/7.5345</f>
        <v>7340.001327228083</v>
      </c>
      <c r="F107" s="50">
        <v>7349.0012608666802</v>
      </c>
      <c r="G107" s="50">
        <v>7349.0012608666802</v>
      </c>
      <c r="H107" s="51">
        <f t="shared" si="12"/>
        <v>0.13288554632362734</v>
      </c>
      <c r="I107" s="51">
        <v>0</v>
      </c>
      <c r="J107" s="51">
        <f t="shared" si="14"/>
        <v>0.13288554632362734</v>
      </c>
    </row>
    <row r="108" spans="1:10" s="31" customFormat="1" ht="16.5" customHeight="1" x14ac:dyDescent="0.25">
      <c r="A108" s="52" t="s">
        <v>161</v>
      </c>
      <c r="B108" s="53">
        <v>63811</v>
      </c>
      <c r="C108" s="52" t="s">
        <v>264</v>
      </c>
      <c r="D108" s="54">
        <v>29384.55</v>
      </c>
      <c r="E108" s="54">
        <f>D108/7.5345</f>
        <v>3899.9999999999995</v>
      </c>
      <c r="F108" s="54">
        <v>3899.9999999999995</v>
      </c>
      <c r="G108" s="54">
        <v>3899.9999999999995</v>
      </c>
      <c r="H108" s="55">
        <f t="shared" si="12"/>
        <v>0.13272280841462605</v>
      </c>
      <c r="I108" s="55">
        <v>0</v>
      </c>
      <c r="J108" s="55">
        <f t="shared" si="14"/>
        <v>0.13272280841462605</v>
      </c>
    </row>
    <row r="109" spans="1:10" s="31" customFormat="1" ht="27.75" customHeight="1" x14ac:dyDescent="0.25">
      <c r="A109" s="52"/>
      <c r="B109" s="108">
        <v>63813</v>
      </c>
      <c r="C109" s="109" t="s">
        <v>391</v>
      </c>
      <c r="D109" s="54">
        <v>14993.66</v>
      </c>
      <c r="E109" s="54">
        <f>D109/7.5345</f>
        <v>1990.000663614042</v>
      </c>
      <c r="F109" s="54">
        <v>1990.000663614042</v>
      </c>
      <c r="G109" s="54">
        <v>1990.000663614042</v>
      </c>
      <c r="H109" s="55"/>
      <c r="I109" s="55"/>
      <c r="J109" s="55"/>
    </row>
    <row r="110" spans="1:10" s="33" customFormat="1" ht="26.25" customHeight="1" x14ac:dyDescent="0.25">
      <c r="A110" s="52"/>
      <c r="B110" s="108">
        <v>63612</v>
      </c>
      <c r="C110" s="110" t="s">
        <v>392</v>
      </c>
      <c r="D110" s="54">
        <v>10925.03</v>
      </c>
      <c r="E110" s="54">
        <v>1450</v>
      </c>
      <c r="F110" s="54">
        <v>1459.0005972526378</v>
      </c>
      <c r="G110" s="54">
        <v>1459.0005972526378</v>
      </c>
      <c r="H110" s="55">
        <f t="shared" ref="H110" si="21">F110/D110</f>
        <v>0.13354659870523355</v>
      </c>
      <c r="I110" s="55">
        <f t="shared" ref="I110" si="22">G110/F110</f>
        <v>1</v>
      </c>
      <c r="J110" s="55">
        <f t="shared" ref="J110" si="23">G110/D110</f>
        <v>0.13354659870523355</v>
      </c>
    </row>
    <row r="111" spans="1:10" s="13" customFormat="1" ht="15" customHeight="1" x14ac:dyDescent="0.25">
      <c r="A111" s="48"/>
      <c r="B111" s="49">
        <v>64</v>
      </c>
      <c r="C111" s="48" t="s">
        <v>15</v>
      </c>
      <c r="D111" s="50">
        <f>D112</f>
        <v>75.349999999999994</v>
      </c>
      <c r="E111" s="50">
        <f>D111/7.5345</f>
        <v>10.000663614042072</v>
      </c>
      <c r="F111" s="50">
        <v>0.99940274736213419</v>
      </c>
      <c r="G111" s="50">
        <v>0.99940274736213419</v>
      </c>
      <c r="H111" s="51">
        <f t="shared" si="12"/>
        <v>1.3263473753976567E-2</v>
      </c>
      <c r="I111" s="51">
        <f t="shared" si="13"/>
        <v>1</v>
      </c>
      <c r="J111" s="51">
        <f t="shared" si="14"/>
        <v>1.3263473753976567E-2</v>
      </c>
    </row>
    <row r="112" spans="1:10" s="13" customFormat="1" ht="15" customHeight="1" x14ac:dyDescent="0.25">
      <c r="A112" s="48"/>
      <c r="B112" s="49">
        <v>641</v>
      </c>
      <c r="C112" s="48" t="s">
        <v>16</v>
      </c>
      <c r="D112" s="50">
        <f>D113</f>
        <v>75.349999999999994</v>
      </c>
      <c r="E112" s="50">
        <f t="shared" ref="E112:E113" si="24">D112/7.5345</f>
        <v>10.000663614042072</v>
      </c>
      <c r="F112" s="50">
        <v>0.99940274736213419</v>
      </c>
      <c r="G112" s="50">
        <v>0.99940274736213419</v>
      </c>
      <c r="H112" s="51">
        <f t="shared" si="12"/>
        <v>1.3263473753976567E-2</v>
      </c>
      <c r="I112" s="51">
        <f t="shared" si="13"/>
        <v>1</v>
      </c>
      <c r="J112" s="51">
        <f t="shared" si="14"/>
        <v>1.3263473753976567E-2</v>
      </c>
    </row>
    <row r="113" spans="1:10" s="21" customFormat="1" ht="15" customHeight="1" x14ac:dyDescent="0.25">
      <c r="A113" s="48"/>
      <c r="B113" s="49">
        <v>6413</v>
      </c>
      <c r="C113" s="48" t="s">
        <v>17</v>
      </c>
      <c r="D113" s="50">
        <f>D114</f>
        <v>75.349999999999994</v>
      </c>
      <c r="E113" s="50">
        <f t="shared" si="24"/>
        <v>10.000663614042072</v>
      </c>
      <c r="F113" s="50">
        <v>0.99940274736213419</v>
      </c>
      <c r="G113" s="50">
        <v>0.99940274736213419</v>
      </c>
      <c r="H113" s="51">
        <f t="shared" si="12"/>
        <v>1.3263473753976567E-2</v>
      </c>
      <c r="I113" s="51">
        <f t="shared" si="13"/>
        <v>1</v>
      </c>
      <c r="J113" s="51">
        <f t="shared" si="14"/>
        <v>1.3263473753976567E-2</v>
      </c>
    </row>
    <row r="114" spans="1:10" s="32" customFormat="1" ht="15" customHeight="1" x14ac:dyDescent="0.25">
      <c r="A114" s="74" t="s">
        <v>301</v>
      </c>
      <c r="B114" s="75">
        <v>64132</v>
      </c>
      <c r="C114" s="74" t="s">
        <v>18</v>
      </c>
      <c r="D114" s="76">
        <v>75.349999999999994</v>
      </c>
      <c r="E114" s="76">
        <v>10</v>
      </c>
      <c r="F114" s="76">
        <v>0.99940274736213419</v>
      </c>
      <c r="G114" s="76">
        <v>0.99940274736213419</v>
      </c>
      <c r="H114" s="55">
        <f t="shared" si="12"/>
        <v>1.3263473753976567E-2</v>
      </c>
      <c r="I114" s="55">
        <f t="shared" si="13"/>
        <v>1</v>
      </c>
      <c r="J114" s="55">
        <f t="shared" si="14"/>
        <v>1.3263473753976567E-2</v>
      </c>
    </row>
    <row r="115" spans="1:10" s="31" customFormat="1" ht="15" customHeight="1" x14ac:dyDescent="0.25">
      <c r="A115" s="52" t="s">
        <v>162</v>
      </c>
      <c r="B115" s="53">
        <v>922113</v>
      </c>
      <c r="C115" s="52" t="s">
        <v>132</v>
      </c>
      <c r="D115" s="54">
        <v>150690</v>
      </c>
      <c r="E115" s="54">
        <f>D115/7.5345</f>
        <v>20000</v>
      </c>
      <c r="F115" s="54">
        <v>20000</v>
      </c>
      <c r="G115" s="54">
        <v>20000</v>
      </c>
      <c r="H115" s="55">
        <f t="shared" si="12"/>
        <v>0.13272280841462605</v>
      </c>
      <c r="I115" s="55">
        <f t="shared" si="13"/>
        <v>1</v>
      </c>
      <c r="J115" s="55">
        <f t="shared" si="14"/>
        <v>0.13272280841462605</v>
      </c>
    </row>
    <row r="116" spans="1:10" ht="15" customHeight="1" x14ac:dyDescent="0.25">
      <c r="A116" s="79"/>
      <c r="B116" s="80"/>
      <c r="C116" s="81"/>
      <c r="D116" s="82"/>
      <c r="E116" s="82"/>
      <c r="F116" s="83"/>
      <c r="G116" s="83"/>
      <c r="H116" s="84"/>
      <c r="I116" s="84"/>
      <c r="J116" s="84"/>
    </row>
    <row r="117" spans="1:10" ht="9" customHeight="1" x14ac:dyDescent="0.25">
      <c r="A117" s="119" t="s">
        <v>0</v>
      </c>
      <c r="B117" s="119" t="s">
        <v>164</v>
      </c>
      <c r="C117" s="119" t="s">
        <v>1</v>
      </c>
      <c r="D117" s="121" t="s">
        <v>380</v>
      </c>
      <c r="E117" s="124" t="s">
        <v>381</v>
      </c>
      <c r="F117" s="122" t="s">
        <v>373</v>
      </c>
      <c r="G117" s="122" t="s">
        <v>384</v>
      </c>
      <c r="H117" s="120" t="s">
        <v>286</v>
      </c>
      <c r="I117" s="120" t="s">
        <v>287</v>
      </c>
      <c r="J117" s="120" t="s">
        <v>288</v>
      </c>
    </row>
    <row r="118" spans="1:10" ht="19.5" customHeight="1" x14ac:dyDescent="0.25">
      <c r="A118" s="119"/>
      <c r="B118" s="119"/>
      <c r="C118" s="119"/>
      <c r="D118" s="121"/>
      <c r="E118" s="124"/>
      <c r="F118" s="122"/>
      <c r="G118" s="122"/>
      <c r="H118" s="120"/>
      <c r="I118" s="120"/>
      <c r="J118" s="120"/>
    </row>
    <row r="119" spans="1:10" x14ac:dyDescent="0.25">
      <c r="A119" s="85"/>
      <c r="B119" s="86" t="s">
        <v>2</v>
      </c>
      <c r="C119" s="85" t="s">
        <v>32</v>
      </c>
      <c r="D119" s="87">
        <f>D127+D243+D260+D288+D350+D372+D408+D452</f>
        <v>9136637.2599999998</v>
      </c>
      <c r="E119" s="87">
        <f>E127+E243+E260+E288+E350+E372+E408+E452</f>
        <v>1212640.1559492997</v>
      </c>
      <c r="F119" s="87">
        <v>1212655.1542902649</v>
      </c>
      <c r="G119" s="87">
        <v>1212655.1542902649</v>
      </c>
      <c r="H119" s="51">
        <f>F119/D119</f>
        <v>0.13272444990228988</v>
      </c>
      <c r="I119" s="51">
        <f>G119/F119</f>
        <v>1</v>
      </c>
      <c r="J119" s="51">
        <f>G119/D119</f>
        <v>0.13272444990228988</v>
      </c>
    </row>
    <row r="120" spans="1:10" x14ac:dyDescent="0.25">
      <c r="A120" s="117" t="s">
        <v>327</v>
      </c>
      <c r="B120" s="117"/>
      <c r="C120" s="117"/>
      <c r="D120" s="88">
        <f>D127+D243</f>
        <v>1073366</v>
      </c>
      <c r="E120" s="88">
        <f>E127+E243</f>
        <v>142460.14997677348</v>
      </c>
      <c r="F120" s="88">
        <v>142460.14997677348</v>
      </c>
      <c r="G120" s="88">
        <v>142460.14997677348</v>
      </c>
      <c r="H120" s="51">
        <f t="shared" ref="H120:H181" si="25">F120/D120</f>
        <v>0.13272280841462603</v>
      </c>
      <c r="I120" s="51">
        <f t="shared" ref="I120:I181" si="26">G120/F120</f>
        <v>1</v>
      </c>
      <c r="J120" s="51">
        <f t="shared" ref="J120:J181" si="27">G120/D120</f>
        <v>0.13272280841462603</v>
      </c>
    </row>
    <row r="121" spans="1:10" x14ac:dyDescent="0.25">
      <c r="A121" s="117" t="s">
        <v>328</v>
      </c>
      <c r="B121" s="117"/>
      <c r="C121" s="117"/>
      <c r="D121" s="88">
        <f>D260+D288+D350+D372+D408+D452</f>
        <v>8063271.2599999988</v>
      </c>
      <c r="E121" s="88">
        <f>E260+E288+E350+E372+E408+E452</f>
        <v>1070180.0059725263</v>
      </c>
      <c r="F121" s="88">
        <v>1070180</v>
      </c>
      <c r="G121" s="88">
        <v>1070180</v>
      </c>
      <c r="H121" s="51">
        <f t="shared" si="25"/>
        <v>0.13272280759161761</v>
      </c>
      <c r="I121" s="51">
        <f t="shared" si="26"/>
        <v>1</v>
      </c>
      <c r="J121" s="51">
        <f t="shared" si="27"/>
        <v>0.13272280759161761</v>
      </c>
    </row>
    <row r="122" spans="1:10" ht="18.75" customHeight="1" x14ac:dyDescent="0.25">
      <c r="A122" s="117" t="s">
        <v>324</v>
      </c>
      <c r="B122" s="117"/>
      <c r="C122" s="117"/>
      <c r="D122" s="88"/>
      <c r="E122" s="88"/>
      <c r="F122" s="88"/>
      <c r="G122" s="88"/>
      <c r="H122" s="51"/>
      <c r="I122" s="51"/>
      <c r="J122" s="51"/>
    </row>
    <row r="123" spans="1:10" ht="16.5" customHeight="1" x14ac:dyDescent="0.25">
      <c r="A123" s="117" t="s">
        <v>322</v>
      </c>
      <c r="B123" s="117"/>
      <c r="C123" s="117"/>
      <c r="D123" s="88"/>
      <c r="E123" s="88"/>
      <c r="F123" s="88"/>
      <c r="G123" s="88"/>
      <c r="H123" s="51"/>
      <c r="I123" s="51"/>
      <c r="J123" s="51"/>
    </row>
    <row r="124" spans="1:10" ht="16.5" customHeight="1" x14ac:dyDescent="0.25">
      <c r="A124" s="117" t="s">
        <v>323</v>
      </c>
      <c r="B124" s="117"/>
      <c r="C124" s="117"/>
      <c r="D124" s="88"/>
      <c r="E124" s="88"/>
      <c r="F124" s="88"/>
      <c r="G124" s="88"/>
      <c r="H124" s="51"/>
      <c r="I124" s="51"/>
      <c r="J124" s="51"/>
    </row>
    <row r="125" spans="1:10" ht="16.5" customHeight="1" x14ac:dyDescent="0.25">
      <c r="A125" s="117" t="s">
        <v>311</v>
      </c>
      <c r="B125" s="117"/>
      <c r="C125" s="117"/>
      <c r="D125" s="89"/>
      <c r="E125" s="89"/>
      <c r="F125" s="89"/>
      <c r="G125" s="89"/>
      <c r="H125" s="51"/>
      <c r="I125" s="51"/>
      <c r="J125" s="51"/>
    </row>
    <row r="126" spans="1:10" ht="16.5" customHeight="1" x14ac:dyDescent="0.25">
      <c r="A126" s="117" t="s">
        <v>326</v>
      </c>
      <c r="B126" s="117"/>
      <c r="C126" s="117"/>
      <c r="D126" s="90"/>
      <c r="E126" s="90"/>
      <c r="F126" s="90"/>
      <c r="G126" s="90"/>
      <c r="H126" s="51"/>
      <c r="I126" s="51"/>
      <c r="J126" s="51"/>
    </row>
    <row r="127" spans="1:10" s="13" customFormat="1" x14ac:dyDescent="0.25">
      <c r="A127" s="61" t="s">
        <v>5</v>
      </c>
      <c r="B127" s="62" t="s">
        <v>34</v>
      </c>
      <c r="C127" s="61" t="s">
        <v>33</v>
      </c>
      <c r="D127" s="63">
        <f>D128+D208+D228</f>
        <v>691366</v>
      </c>
      <c r="E127" s="63">
        <f>E128+E208+E228</f>
        <v>91760.037162386347</v>
      </c>
      <c r="F127" s="63">
        <v>91760.037162386347</v>
      </c>
      <c r="G127" s="63">
        <v>91760.037162386347</v>
      </c>
      <c r="H127" s="51">
        <f t="shared" si="25"/>
        <v>0.13272280841462605</v>
      </c>
      <c r="I127" s="51">
        <f t="shared" si="26"/>
        <v>1</v>
      </c>
      <c r="J127" s="51">
        <f t="shared" si="27"/>
        <v>0.13272280841462605</v>
      </c>
    </row>
    <row r="128" spans="1:10" s="13" customFormat="1" ht="12" customHeight="1" x14ac:dyDescent="0.25">
      <c r="A128" s="48"/>
      <c r="B128" s="49">
        <v>3</v>
      </c>
      <c r="C128" s="48" t="s">
        <v>35</v>
      </c>
      <c r="D128" s="50">
        <f>SUM(D129+D197)</f>
        <v>661366</v>
      </c>
      <c r="E128" s="50">
        <f>D128/7.5345</f>
        <v>87778.352909947571</v>
      </c>
      <c r="F128" s="50">
        <v>87778.352909947571</v>
      </c>
      <c r="G128" s="50">
        <v>87778.352909947571</v>
      </c>
      <c r="H128" s="51">
        <f t="shared" si="25"/>
        <v>0.13272280841462605</v>
      </c>
      <c r="I128" s="51">
        <f t="shared" si="26"/>
        <v>1</v>
      </c>
      <c r="J128" s="51">
        <f t="shared" si="27"/>
        <v>0.13272280841462605</v>
      </c>
    </row>
    <row r="129" spans="1:10" s="21" customFormat="1" ht="12" customHeight="1" x14ac:dyDescent="0.25">
      <c r="A129" s="48"/>
      <c r="B129" s="49">
        <v>32</v>
      </c>
      <c r="C129" s="48" t="s">
        <v>36</v>
      </c>
      <c r="D129" s="50">
        <f>SUM(D130+D139+D157+D182+D185)</f>
        <v>656366</v>
      </c>
      <c r="E129" s="50">
        <f t="shared" ref="E129:E131" si="28">D129/7.5345</f>
        <v>87114.738867874446</v>
      </c>
      <c r="F129" s="50">
        <v>87114.738867874446</v>
      </c>
      <c r="G129" s="50">
        <v>87114.738867874446</v>
      </c>
      <c r="H129" s="51">
        <f t="shared" si="25"/>
        <v>0.13272280841462605</v>
      </c>
      <c r="I129" s="51">
        <f t="shared" si="26"/>
        <v>1</v>
      </c>
      <c r="J129" s="51">
        <f t="shared" si="27"/>
        <v>0.13272280841462605</v>
      </c>
    </row>
    <row r="130" spans="1:10" s="13" customFormat="1" ht="12" customHeight="1" x14ac:dyDescent="0.25">
      <c r="A130" s="48"/>
      <c r="B130" s="49">
        <v>321</v>
      </c>
      <c r="C130" s="48" t="s">
        <v>37</v>
      </c>
      <c r="D130" s="50">
        <f>SUM(D131+D133+D135+D137)</f>
        <v>274700</v>
      </c>
      <c r="E130" s="50">
        <f t="shared" si="28"/>
        <v>36458.955471497778</v>
      </c>
      <c r="F130" s="50">
        <v>36458.955471497778</v>
      </c>
      <c r="G130" s="50">
        <v>36458.955471497778</v>
      </c>
      <c r="H130" s="51">
        <f t="shared" si="25"/>
        <v>0.13272280841462605</v>
      </c>
      <c r="I130" s="51">
        <f t="shared" si="26"/>
        <v>1</v>
      </c>
      <c r="J130" s="51">
        <f t="shared" si="27"/>
        <v>0.13272280841462605</v>
      </c>
    </row>
    <row r="131" spans="1:10" s="13" customFormat="1" ht="12" customHeight="1" x14ac:dyDescent="0.25">
      <c r="A131" s="48"/>
      <c r="B131" s="49">
        <v>3211</v>
      </c>
      <c r="C131" s="48" t="s">
        <v>38</v>
      </c>
      <c r="D131" s="50">
        <f>D132</f>
        <v>20000</v>
      </c>
      <c r="E131" s="50">
        <f t="shared" si="28"/>
        <v>2654.4561682925209</v>
      </c>
      <c r="F131" s="50">
        <v>2654.4561682925209</v>
      </c>
      <c r="G131" s="50">
        <v>2654.4561682925209</v>
      </c>
      <c r="H131" s="51">
        <f t="shared" si="25"/>
        <v>0.13272280841462605</v>
      </c>
      <c r="I131" s="51">
        <f t="shared" si="26"/>
        <v>1</v>
      </c>
      <c r="J131" s="51">
        <f t="shared" si="27"/>
        <v>0.13272280841462605</v>
      </c>
    </row>
    <row r="132" spans="1:10" s="21" customFormat="1" ht="15" customHeight="1" x14ac:dyDescent="0.25">
      <c r="A132" s="59" t="s">
        <v>165</v>
      </c>
      <c r="B132" s="58">
        <v>32119</v>
      </c>
      <c r="C132" s="59" t="s">
        <v>126</v>
      </c>
      <c r="D132" s="60">
        <v>20000</v>
      </c>
      <c r="E132" s="60">
        <f>D132/7.5345</f>
        <v>2654.4561682925209</v>
      </c>
      <c r="F132" s="60">
        <v>2654.4561682925209</v>
      </c>
      <c r="G132" s="60">
        <v>2654.4561682925209</v>
      </c>
      <c r="H132" s="51">
        <f t="shared" si="25"/>
        <v>0.13272280841462605</v>
      </c>
      <c r="I132" s="51">
        <f t="shared" si="26"/>
        <v>1</v>
      </c>
      <c r="J132" s="51">
        <f t="shared" si="27"/>
        <v>0.13272280841462605</v>
      </c>
    </row>
    <row r="133" spans="1:10" s="21" customFormat="1" x14ac:dyDescent="0.25">
      <c r="A133" s="48"/>
      <c r="B133" s="49">
        <v>3212</v>
      </c>
      <c r="C133" s="48" t="s">
        <v>39</v>
      </c>
      <c r="D133" s="50">
        <f>D134</f>
        <v>249700</v>
      </c>
      <c r="E133" s="50">
        <f t="shared" ref="E133:E196" si="29">D133/7.5345</f>
        <v>33140.885261132127</v>
      </c>
      <c r="F133" s="50">
        <v>33140.885261132127</v>
      </c>
      <c r="G133" s="50">
        <v>33140.885261132127</v>
      </c>
      <c r="H133" s="51">
        <f t="shared" si="25"/>
        <v>0.13272280841462605</v>
      </c>
      <c r="I133" s="51">
        <f t="shared" si="26"/>
        <v>1</v>
      </c>
      <c r="J133" s="51">
        <f t="shared" si="27"/>
        <v>0.13272280841462605</v>
      </c>
    </row>
    <row r="134" spans="1:10" s="13" customFormat="1" ht="15" customHeight="1" x14ac:dyDescent="0.25">
      <c r="A134" s="59" t="s">
        <v>166</v>
      </c>
      <c r="B134" s="58">
        <v>32121</v>
      </c>
      <c r="C134" s="59" t="s">
        <v>261</v>
      </c>
      <c r="D134" s="60">
        <v>249700</v>
      </c>
      <c r="E134" s="60">
        <f t="shared" si="29"/>
        <v>33140.885261132127</v>
      </c>
      <c r="F134" s="60">
        <v>33140.885261132127</v>
      </c>
      <c r="G134" s="60">
        <v>33140.885261132127</v>
      </c>
      <c r="H134" s="51">
        <f t="shared" si="25"/>
        <v>0.13272280841462605</v>
      </c>
      <c r="I134" s="51">
        <f t="shared" si="26"/>
        <v>1</v>
      </c>
      <c r="J134" s="51">
        <f t="shared" si="27"/>
        <v>0.13272280841462605</v>
      </c>
    </row>
    <row r="135" spans="1:10" s="21" customFormat="1" ht="12" customHeight="1" x14ac:dyDescent="0.25">
      <c r="A135" s="48"/>
      <c r="B135" s="49">
        <v>3213</v>
      </c>
      <c r="C135" s="48" t="s">
        <v>40</v>
      </c>
      <c r="D135" s="50">
        <f>D136</f>
        <v>5000</v>
      </c>
      <c r="E135" s="50">
        <f t="shared" si="29"/>
        <v>663.61404207313024</v>
      </c>
      <c r="F135" s="50">
        <v>663.61404207313024</v>
      </c>
      <c r="G135" s="50">
        <v>663.61404207313024</v>
      </c>
      <c r="H135" s="51">
        <f t="shared" si="25"/>
        <v>0.13272280841462605</v>
      </c>
      <c r="I135" s="51">
        <f t="shared" si="26"/>
        <v>1</v>
      </c>
      <c r="J135" s="51">
        <f t="shared" si="27"/>
        <v>0.13272280841462605</v>
      </c>
    </row>
    <row r="136" spans="1:10" s="13" customFormat="1" ht="15" customHeight="1" x14ac:dyDescent="0.25">
      <c r="A136" s="59" t="s">
        <v>167</v>
      </c>
      <c r="B136" s="58">
        <v>32131</v>
      </c>
      <c r="C136" s="59" t="s">
        <v>41</v>
      </c>
      <c r="D136" s="60">
        <v>5000</v>
      </c>
      <c r="E136" s="60">
        <f t="shared" si="29"/>
        <v>663.61404207313024</v>
      </c>
      <c r="F136" s="60">
        <v>663.61404207313024</v>
      </c>
      <c r="G136" s="60">
        <v>663.61404207313024</v>
      </c>
      <c r="H136" s="51">
        <f t="shared" si="25"/>
        <v>0.13272280841462605</v>
      </c>
      <c r="I136" s="51">
        <f t="shared" si="26"/>
        <v>1</v>
      </c>
      <c r="J136" s="51">
        <f t="shared" si="27"/>
        <v>0.13272280841462605</v>
      </c>
    </row>
    <row r="137" spans="1:10" s="21" customFormat="1" ht="12.75" customHeight="1" x14ac:dyDescent="0.25">
      <c r="A137" s="48"/>
      <c r="B137" s="49">
        <v>3214</v>
      </c>
      <c r="C137" s="48" t="s">
        <v>42</v>
      </c>
      <c r="D137" s="50">
        <f>D138</f>
        <v>0</v>
      </c>
      <c r="E137" s="50">
        <f t="shared" si="29"/>
        <v>0</v>
      </c>
      <c r="F137" s="50">
        <v>0</v>
      </c>
      <c r="G137" s="50">
        <v>0</v>
      </c>
      <c r="H137" s="51">
        <v>0</v>
      </c>
      <c r="I137" s="51">
        <v>0</v>
      </c>
      <c r="J137" s="51">
        <v>0</v>
      </c>
    </row>
    <row r="138" spans="1:10" s="21" customFormat="1" ht="15" customHeight="1" x14ac:dyDescent="0.25">
      <c r="A138" s="59" t="s">
        <v>168</v>
      </c>
      <c r="B138" s="58">
        <v>32149</v>
      </c>
      <c r="C138" s="59" t="s">
        <v>42</v>
      </c>
      <c r="D138" s="60">
        <v>0</v>
      </c>
      <c r="E138" s="60">
        <f t="shared" si="29"/>
        <v>0</v>
      </c>
      <c r="F138" s="60">
        <v>0</v>
      </c>
      <c r="G138" s="60">
        <v>0</v>
      </c>
      <c r="H138" s="51">
        <v>0</v>
      </c>
      <c r="I138" s="51">
        <v>0</v>
      </c>
      <c r="J138" s="51">
        <v>0</v>
      </c>
    </row>
    <row r="139" spans="1:10" s="21" customFormat="1" x14ac:dyDescent="0.25">
      <c r="A139" s="48"/>
      <c r="B139" s="49">
        <v>322</v>
      </c>
      <c r="C139" s="48" t="s">
        <v>43</v>
      </c>
      <c r="D139" s="50">
        <f>SUM(D140+D143+D145+D150+D152+D155)</f>
        <v>188700</v>
      </c>
      <c r="E139" s="50">
        <f t="shared" si="29"/>
        <v>25044.793947839935</v>
      </c>
      <c r="F139" s="50">
        <v>25044.793947839935</v>
      </c>
      <c r="G139" s="50">
        <v>25044.793947839935</v>
      </c>
      <c r="H139" s="51">
        <f t="shared" si="25"/>
        <v>0.13272280841462605</v>
      </c>
      <c r="I139" s="51">
        <f t="shared" si="26"/>
        <v>1</v>
      </c>
      <c r="J139" s="51">
        <f t="shared" si="27"/>
        <v>0.13272280841462605</v>
      </c>
    </row>
    <row r="140" spans="1:10" s="21" customFormat="1" x14ac:dyDescent="0.25">
      <c r="A140" s="48"/>
      <c r="B140" s="49">
        <v>3221</v>
      </c>
      <c r="C140" s="48" t="s">
        <v>44</v>
      </c>
      <c r="D140" s="50">
        <f>D141+D142</f>
        <v>37700</v>
      </c>
      <c r="E140" s="50">
        <f t="shared" si="29"/>
        <v>5003.6498772314017</v>
      </c>
      <c r="F140" s="50">
        <v>5003.6498772314017</v>
      </c>
      <c r="G140" s="50">
        <v>5003.6498772314017</v>
      </c>
      <c r="H140" s="51">
        <f t="shared" si="25"/>
        <v>0.13272280841462603</v>
      </c>
      <c r="I140" s="51">
        <f t="shared" si="26"/>
        <v>1</v>
      </c>
      <c r="J140" s="51">
        <f t="shared" si="27"/>
        <v>0.13272280841462603</v>
      </c>
    </row>
    <row r="141" spans="1:10" s="13" customFormat="1" ht="15" customHeight="1" x14ac:dyDescent="0.25">
      <c r="A141" s="59" t="s">
        <v>169</v>
      </c>
      <c r="B141" s="58">
        <v>32211</v>
      </c>
      <c r="C141" s="59" t="s">
        <v>45</v>
      </c>
      <c r="D141" s="60">
        <v>24700</v>
      </c>
      <c r="E141" s="60">
        <f t="shared" si="29"/>
        <v>3278.2533678412633</v>
      </c>
      <c r="F141" s="60">
        <v>3278.2533678412633</v>
      </c>
      <c r="G141" s="60">
        <v>3278.2533678412633</v>
      </c>
      <c r="H141" s="51">
        <f t="shared" si="25"/>
        <v>0.13272280841462605</v>
      </c>
      <c r="I141" s="51">
        <f t="shared" si="26"/>
        <v>1</v>
      </c>
      <c r="J141" s="51">
        <f t="shared" si="27"/>
        <v>0.13272280841462605</v>
      </c>
    </row>
    <row r="142" spans="1:10" s="21" customFormat="1" ht="15" customHeight="1" x14ac:dyDescent="0.25">
      <c r="A142" s="59" t="s">
        <v>170</v>
      </c>
      <c r="B142" s="58">
        <v>32219</v>
      </c>
      <c r="C142" s="59" t="s">
        <v>46</v>
      </c>
      <c r="D142" s="60">
        <v>13000</v>
      </c>
      <c r="E142" s="60">
        <f t="shared" si="29"/>
        <v>1725.3965093901386</v>
      </c>
      <c r="F142" s="60">
        <v>1725.3965093901386</v>
      </c>
      <c r="G142" s="60">
        <v>1725.3965093901386</v>
      </c>
      <c r="H142" s="51">
        <f t="shared" si="25"/>
        <v>0.13272280841462605</v>
      </c>
      <c r="I142" s="51">
        <f t="shared" si="26"/>
        <v>1</v>
      </c>
      <c r="J142" s="51">
        <f t="shared" si="27"/>
        <v>0.13272280841462605</v>
      </c>
    </row>
    <row r="143" spans="1:10" s="13" customFormat="1" x14ac:dyDescent="0.25">
      <c r="A143" s="48"/>
      <c r="B143" s="49">
        <v>3222</v>
      </c>
      <c r="C143" s="48" t="s">
        <v>47</v>
      </c>
      <c r="D143" s="50">
        <f>D144</f>
        <v>30000</v>
      </c>
      <c r="E143" s="50">
        <f t="shared" si="29"/>
        <v>3981.6842524387812</v>
      </c>
      <c r="F143" s="50">
        <v>3981.6842524387812</v>
      </c>
      <c r="G143" s="50">
        <v>3981.6842524387812</v>
      </c>
      <c r="H143" s="51">
        <f t="shared" si="25"/>
        <v>0.13272280841462605</v>
      </c>
      <c r="I143" s="51">
        <f t="shared" si="26"/>
        <v>1</v>
      </c>
      <c r="J143" s="51">
        <f t="shared" si="27"/>
        <v>0.13272280841462605</v>
      </c>
    </row>
    <row r="144" spans="1:10" s="21" customFormat="1" ht="15" customHeight="1" x14ac:dyDescent="0.25">
      <c r="A144" s="59" t="s">
        <v>171</v>
      </c>
      <c r="B144" s="58">
        <v>32229</v>
      </c>
      <c r="C144" s="59" t="s">
        <v>48</v>
      </c>
      <c r="D144" s="60">
        <v>30000</v>
      </c>
      <c r="E144" s="60">
        <f t="shared" si="29"/>
        <v>3981.6842524387812</v>
      </c>
      <c r="F144" s="60">
        <v>3981.6842524387812</v>
      </c>
      <c r="G144" s="60">
        <v>3981.6842524387812</v>
      </c>
      <c r="H144" s="51">
        <f t="shared" si="25"/>
        <v>0.13272280841462605</v>
      </c>
      <c r="I144" s="51">
        <f t="shared" si="26"/>
        <v>1</v>
      </c>
      <c r="J144" s="51">
        <f t="shared" si="27"/>
        <v>0.13272280841462605</v>
      </c>
    </row>
    <row r="145" spans="1:10" s="21" customFormat="1" x14ac:dyDescent="0.25">
      <c r="A145" s="48"/>
      <c r="B145" s="49">
        <v>3223</v>
      </c>
      <c r="C145" s="48" t="s">
        <v>49</v>
      </c>
      <c r="D145" s="50">
        <f>SUM(D146:D149)</f>
        <v>96000</v>
      </c>
      <c r="E145" s="50">
        <f t="shared" si="29"/>
        <v>12741.3896078041</v>
      </c>
      <c r="F145" s="50">
        <v>12741.3896078041</v>
      </c>
      <c r="G145" s="50">
        <v>12741.3896078041</v>
      </c>
      <c r="H145" s="51">
        <f t="shared" si="25"/>
        <v>0.13272280841462605</v>
      </c>
      <c r="I145" s="51">
        <f t="shared" si="26"/>
        <v>1</v>
      </c>
      <c r="J145" s="51">
        <f t="shared" si="27"/>
        <v>0.13272280841462605</v>
      </c>
    </row>
    <row r="146" spans="1:10" s="13" customFormat="1" ht="15" customHeight="1" x14ac:dyDescent="0.25">
      <c r="A146" s="59" t="s">
        <v>172</v>
      </c>
      <c r="B146" s="58">
        <v>32231</v>
      </c>
      <c r="C146" s="59" t="s">
        <v>50</v>
      </c>
      <c r="D146" s="60">
        <v>38000</v>
      </c>
      <c r="E146" s="60">
        <f t="shared" si="29"/>
        <v>5043.4667197557901</v>
      </c>
      <c r="F146" s="60">
        <v>5043.4667197557901</v>
      </c>
      <c r="G146" s="60">
        <v>5043.4667197557901</v>
      </c>
      <c r="H146" s="51">
        <f t="shared" si="25"/>
        <v>0.13272280841462605</v>
      </c>
      <c r="I146" s="51">
        <f t="shared" si="26"/>
        <v>1</v>
      </c>
      <c r="J146" s="51">
        <f t="shared" si="27"/>
        <v>0.13272280841462605</v>
      </c>
    </row>
    <row r="147" spans="1:10" s="21" customFormat="1" ht="15" customHeight="1" x14ac:dyDescent="0.25">
      <c r="A147" s="59" t="s">
        <v>173</v>
      </c>
      <c r="B147" s="58">
        <v>32233</v>
      </c>
      <c r="C147" s="59" t="s">
        <v>51</v>
      </c>
      <c r="D147" s="60">
        <v>53000</v>
      </c>
      <c r="E147" s="60">
        <f t="shared" si="29"/>
        <v>7034.3088459751807</v>
      </c>
      <c r="F147" s="60">
        <v>7034.3088459751807</v>
      </c>
      <c r="G147" s="60">
        <v>7034.3088459751807</v>
      </c>
      <c r="H147" s="51">
        <f t="shared" si="25"/>
        <v>0.13272280841462605</v>
      </c>
      <c r="I147" s="51">
        <f t="shared" si="26"/>
        <v>1</v>
      </c>
      <c r="J147" s="51">
        <f t="shared" si="27"/>
        <v>0.13272280841462605</v>
      </c>
    </row>
    <row r="148" spans="1:10" s="13" customFormat="1" ht="15" customHeight="1" x14ac:dyDescent="0.25">
      <c r="A148" s="59" t="s">
        <v>174</v>
      </c>
      <c r="B148" s="58">
        <v>32234</v>
      </c>
      <c r="C148" s="59" t="s">
        <v>52</v>
      </c>
      <c r="D148" s="60">
        <v>5000</v>
      </c>
      <c r="E148" s="60">
        <f t="shared" si="29"/>
        <v>663.61404207313024</v>
      </c>
      <c r="F148" s="60">
        <v>663.61404207313024</v>
      </c>
      <c r="G148" s="60">
        <v>663.61404207313024</v>
      </c>
      <c r="H148" s="51">
        <f t="shared" si="25"/>
        <v>0.13272280841462605</v>
      </c>
      <c r="I148" s="51">
        <f t="shared" si="26"/>
        <v>1</v>
      </c>
      <c r="J148" s="51">
        <f t="shared" si="27"/>
        <v>0.13272280841462605</v>
      </c>
    </row>
    <row r="149" spans="1:10" s="13" customFormat="1" ht="15" customHeight="1" x14ac:dyDescent="0.25">
      <c r="A149" s="59" t="s">
        <v>175</v>
      </c>
      <c r="B149" s="58">
        <v>32239</v>
      </c>
      <c r="C149" s="59" t="s">
        <v>53</v>
      </c>
      <c r="D149" s="60">
        <v>0</v>
      </c>
      <c r="E149" s="60">
        <f t="shared" si="29"/>
        <v>0</v>
      </c>
      <c r="F149" s="60">
        <v>0</v>
      </c>
      <c r="G149" s="60">
        <v>0</v>
      </c>
      <c r="H149" s="51">
        <v>0</v>
      </c>
      <c r="I149" s="51">
        <v>0</v>
      </c>
      <c r="J149" s="51">
        <v>0</v>
      </c>
    </row>
    <row r="150" spans="1:10" s="21" customFormat="1" ht="17.25" customHeight="1" x14ac:dyDescent="0.25">
      <c r="A150" s="48"/>
      <c r="B150" s="49">
        <v>3224</v>
      </c>
      <c r="C150" s="48" t="s">
        <v>54</v>
      </c>
      <c r="D150" s="50">
        <f>D151</f>
        <v>15000</v>
      </c>
      <c r="E150" s="50">
        <f t="shared" si="29"/>
        <v>1990.8421262193906</v>
      </c>
      <c r="F150" s="50">
        <v>1990.8421262193906</v>
      </c>
      <c r="G150" s="50">
        <v>1990.8421262193906</v>
      </c>
      <c r="H150" s="51">
        <f t="shared" si="25"/>
        <v>0.13272280841462605</v>
      </c>
      <c r="I150" s="51">
        <f t="shared" si="26"/>
        <v>1</v>
      </c>
      <c r="J150" s="51">
        <f t="shared" si="27"/>
        <v>0.13272280841462605</v>
      </c>
    </row>
    <row r="151" spans="1:10" s="21" customFormat="1" ht="15" customHeight="1" x14ac:dyDescent="0.25">
      <c r="A151" s="59" t="s">
        <v>176</v>
      </c>
      <c r="B151" s="58">
        <v>32244</v>
      </c>
      <c r="C151" s="59" t="s">
        <v>55</v>
      </c>
      <c r="D151" s="60">
        <v>15000</v>
      </c>
      <c r="E151" s="60">
        <f t="shared" si="29"/>
        <v>1990.8421262193906</v>
      </c>
      <c r="F151" s="60">
        <v>1990.8421262193906</v>
      </c>
      <c r="G151" s="60">
        <v>1990.8421262193906</v>
      </c>
      <c r="H151" s="51">
        <f t="shared" si="25"/>
        <v>0.13272280841462605</v>
      </c>
      <c r="I151" s="51">
        <f t="shared" si="26"/>
        <v>1</v>
      </c>
      <c r="J151" s="51">
        <f t="shared" si="27"/>
        <v>0.13272280841462605</v>
      </c>
    </row>
    <row r="152" spans="1:10" s="21" customFormat="1" x14ac:dyDescent="0.25">
      <c r="A152" s="48"/>
      <c r="B152" s="49">
        <v>3225</v>
      </c>
      <c r="C152" s="48" t="s">
        <v>56</v>
      </c>
      <c r="D152" s="50">
        <f>D153+D154</f>
        <v>5000</v>
      </c>
      <c r="E152" s="50">
        <f t="shared" si="29"/>
        <v>663.61404207313024</v>
      </c>
      <c r="F152" s="50">
        <v>663.61404207313024</v>
      </c>
      <c r="G152" s="50">
        <v>663.61404207313024</v>
      </c>
      <c r="H152" s="51">
        <f t="shared" si="25"/>
        <v>0.13272280841462605</v>
      </c>
      <c r="I152" s="51">
        <f t="shared" si="26"/>
        <v>1</v>
      </c>
      <c r="J152" s="51">
        <f t="shared" si="27"/>
        <v>0.13272280841462605</v>
      </c>
    </row>
    <row r="153" spans="1:10" s="13" customFormat="1" ht="15" customHeight="1" x14ac:dyDescent="0.25">
      <c r="A153" s="59" t="s">
        <v>177</v>
      </c>
      <c r="B153" s="58">
        <v>32251</v>
      </c>
      <c r="C153" s="59" t="s">
        <v>57</v>
      </c>
      <c r="D153" s="60">
        <v>3000</v>
      </c>
      <c r="E153" s="60">
        <f t="shared" si="29"/>
        <v>398.16842524387812</v>
      </c>
      <c r="F153" s="60">
        <v>398.16842524387812</v>
      </c>
      <c r="G153" s="60">
        <v>398.16842524387812</v>
      </c>
      <c r="H153" s="51">
        <f t="shared" si="25"/>
        <v>0.13272280841462605</v>
      </c>
      <c r="I153" s="51">
        <f t="shared" si="26"/>
        <v>1</v>
      </c>
      <c r="J153" s="51">
        <f t="shared" si="27"/>
        <v>0.13272280841462605</v>
      </c>
    </row>
    <row r="154" spans="1:10" s="21" customFormat="1" ht="15" customHeight="1" x14ac:dyDescent="0.25">
      <c r="A154" s="59" t="s">
        <v>178</v>
      </c>
      <c r="B154" s="58">
        <v>32252</v>
      </c>
      <c r="C154" s="59" t="s">
        <v>58</v>
      </c>
      <c r="D154" s="60">
        <v>2000</v>
      </c>
      <c r="E154" s="60">
        <f t="shared" si="29"/>
        <v>265.44561682925212</v>
      </c>
      <c r="F154" s="60">
        <v>265.44561682925212</v>
      </c>
      <c r="G154" s="60">
        <v>265.44561682925212</v>
      </c>
      <c r="H154" s="51">
        <f t="shared" si="25"/>
        <v>0.13272280841462605</v>
      </c>
      <c r="I154" s="51">
        <v>0</v>
      </c>
      <c r="J154" s="51">
        <f t="shared" si="27"/>
        <v>0.13272280841462605</v>
      </c>
    </row>
    <row r="155" spans="1:10" s="13" customFormat="1" x14ac:dyDescent="0.25">
      <c r="A155" s="48"/>
      <c r="B155" s="49">
        <v>3227</v>
      </c>
      <c r="C155" s="48" t="s">
        <v>59</v>
      </c>
      <c r="D155" s="50">
        <f>D156</f>
        <v>5000</v>
      </c>
      <c r="E155" s="50">
        <f t="shared" si="29"/>
        <v>663.61404207313024</v>
      </c>
      <c r="F155" s="50">
        <v>663.61404207313024</v>
      </c>
      <c r="G155" s="50">
        <v>663.61404207313024</v>
      </c>
      <c r="H155" s="51">
        <f t="shared" si="25"/>
        <v>0.13272280841462605</v>
      </c>
      <c r="I155" s="51">
        <f t="shared" si="26"/>
        <v>1</v>
      </c>
      <c r="J155" s="51">
        <f t="shared" si="27"/>
        <v>0.13272280841462605</v>
      </c>
    </row>
    <row r="156" spans="1:10" s="21" customFormat="1" ht="15" customHeight="1" x14ac:dyDescent="0.25">
      <c r="A156" s="59" t="s">
        <v>179</v>
      </c>
      <c r="B156" s="58">
        <v>32271</v>
      </c>
      <c r="C156" s="59" t="s">
        <v>59</v>
      </c>
      <c r="D156" s="60">
        <v>5000</v>
      </c>
      <c r="E156" s="60">
        <f t="shared" si="29"/>
        <v>663.61404207313024</v>
      </c>
      <c r="F156" s="60">
        <v>663.61404207313024</v>
      </c>
      <c r="G156" s="60">
        <v>663.61404207313024</v>
      </c>
      <c r="H156" s="51">
        <f t="shared" si="25"/>
        <v>0.13272280841462605</v>
      </c>
      <c r="I156" s="51">
        <f t="shared" si="26"/>
        <v>1</v>
      </c>
      <c r="J156" s="51">
        <f t="shared" si="27"/>
        <v>0.13272280841462605</v>
      </c>
    </row>
    <row r="157" spans="1:10" s="13" customFormat="1" x14ac:dyDescent="0.25">
      <c r="A157" s="48"/>
      <c r="B157" s="49">
        <v>323</v>
      </c>
      <c r="C157" s="48" t="s">
        <v>60</v>
      </c>
      <c r="D157" s="50">
        <f>SUM(D158+D162+D164+D166+D168+D170+D173+D177+D179)</f>
        <v>191566</v>
      </c>
      <c r="E157" s="50">
        <f t="shared" si="29"/>
        <v>25425.177516756252</v>
      </c>
      <c r="F157" s="50">
        <v>25425.177516756252</v>
      </c>
      <c r="G157" s="50">
        <v>25425.177516756252</v>
      </c>
      <c r="H157" s="51">
        <f t="shared" si="25"/>
        <v>0.13272280841462603</v>
      </c>
      <c r="I157" s="51">
        <f t="shared" si="26"/>
        <v>1</v>
      </c>
      <c r="J157" s="51">
        <f t="shared" si="27"/>
        <v>0.13272280841462603</v>
      </c>
    </row>
    <row r="158" spans="1:10" s="21" customFormat="1" x14ac:dyDescent="0.25">
      <c r="A158" s="48"/>
      <c r="B158" s="49">
        <v>3231</v>
      </c>
      <c r="C158" s="48" t="s">
        <v>61</v>
      </c>
      <c r="D158" s="50">
        <f>SUM(D159:D161)</f>
        <v>30300</v>
      </c>
      <c r="E158" s="50">
        <f t="shared" si="29"/>
        <v>4021.5010949631692</v>
      </c>
      <c r="F158" s="50">
        <v>4021.5010949631692</v>
      </c>
      <c r="G158" s="50">
        <v>4021.5010949631692</v>
      </c>
      <c r="H158" s="51">
        <f t="shared" si="25"/>
        <v>0.13272280841462605</v>
      </c>
      <c r="I158" s="51">
        <f t="shared" si="26"/>
        <v>1</v>
      </c>
      <c r="J158" s="51">
        <f t="shared" si="27"/>
        <v>0.13272280841462605</v>
      </c>
    </row>
    <row r="159" spans="1:10" s="13" customFormat="1" ht="15" customHeight="1" x14ac:dyDescent="0.25">
      <c r="A159" s="59" t="s">
        <v>180</v>
      </c>
      <c r="B159" s="58">
        <v>32311</v>
      </c>
      <c r="C159" s="59" t="s">
        <v>62</v>
      </c>
      <c r="D159" s="60">
        <v>26300</v>
      </c>
      <c r="E159" s="60">
        <f t="shared" si="29"/>
        <v>3490.6098613046652</v>
      </c>
      <c r="F159" s="60">
        <v>3490.6098613046652</v>
      </c>
      <c r="G159" s="60">
        <v>3490.6098613046652</v>
      </c>
      <c r="H159" s="51">
        <f t="shared" si="25"/>
        <v>0.13272280841462605</v>
      </c>
      <c r="I159" s="51">
        <f t="shared" si="26"/>
        <v>1</v>
      </c>
      <c r="J159" s="51">
        <f t="shared" si="27"/>
        <v>0.13272280841462605</v>
      </c>
    </row>
    <row r="160" spans="1:10" s="21" customFormat="1" ht="15" customHeight="1" x14ac:dyDescent="0.25">
      <c r="A160" s="59" t="s">
        <v>181</v>
      </c>
      <c r="B160" s="58">
        <v>32313</v>
      </c>
      <c r="C160" s="59" t="s">
        <v>63</v>
      </c>
      <c r="D160" s="60">
        <v>3000</v>
      </c>
      <c r="E160" s="60">
        <f t="shared" si="29"/>
        <v>398.16842524387812</v>
      </c>
      <c r="F160" s="60">
        <v>398.16842524387812</v>
      </c>
      <c r="G160" s="60">
        <v>398.16842524387812</v>
      </c>
      <c r="H160" s="51">
        <f t="shared" si="25"/>
        <v>0.13272280841462605</v>
      </c>
      <c r="I160" s="51">
        <f t="shared" si="26"/>
        <v>1</v>
      </c>
      <c r="J160" s="51">
        <f t="shared" si="27"/>
        <v>0.13272280841462605</v>
      </c>
    </row>
    <row r="161" spans="1:10" s="13" customFormat="1" ht="15" customHeight="1" x14ac:dyDescent="0.25">
      <c r="A161" s="59" t="s">
        <v>182</v>
      </c>
      <c r="B161" s="58">
        <v>32319</v>
      </c>
      <c r="C161" s="59" t="s">
        <v>64</v>
      </c>
      <c r="D161" s="60">
        <v>1000</v>
      </c>
      <c r="E161" s="60">
        <f t="shared" si="29"/>
        <v>132.72280841462606</v>
      </c>
      <c r="F161" s="60">
        <v>132.72280841462606</v>
      </c>
      <c r="G161" s="60">
        <v>132.72280841462606</v>
      </c>
      <c r="H161" s="51">
        <f t="shared" si="25"/>
        <v>0.13272280841462605</v>
      </c>
      <c r="I161" s="51">
        <f t="shared" si="26"/>
        <v>1</v>
      </c>
      <c r="J161" s="51">
        <f t="shared" si="27"/>
        <v>0.13272280841462605</v>
      </c>
    </row>
    <row r="162" spans="1:10" s="21" customFormat="1" x14ac:dyDescent="0.25">
      <c r="A162" s="48"/>
      <c r="B162" s="49">
        <v>3232</v>
      </c>
      <c r="C162" s="48" t="s">
        <v>65</v>
      </c>
      <c r="D162" s="50">
        <f>D163</f>
        <v>9000</v>
      </c>
      <c r="E162" s="50">
        <f t="shared" si="29"/>
        <v>1194.5052757316344</v>
      </c>
      <c r="F162" s="50">
        <v>1194.5052757316344</v>
      </c>
      <c r="G162" s="50">
        <v>1194.5052757316344</v>
      </c>
      <c r="H162" s="51">
        <f t="shared" si="25"/>
        <v>0.13272280841462605</v>
      </c>
      <c r="I162" s="51">
        <f t="shared" si="26"/>
        <v>1</v>
      </c>
      <c r="J162" s="51">
        <f t="shared" si="27"/>
        <v>0.13272280841462605</v>
      </c>
    </row>
    <row r="163" spans="1:10" s="21" customFormat="1" ht="15" customHeight="1" x14ac:dyDescent="0.25">
      <c r="A163" s="59" t="s">
        <v>183</v>
      </c>
      <c r="B163" s="58">
        <v>32329</v>
      </c>
      <c r="C163" s="59" t="s">
        <v>65</v>
      </c>
      <c r="D163" s="60">
        <v>9000</v>
      </c>
      <c r="E163" s="60">
        <f t="shared" si="29"/>
        <v>1194.5052757316344</v>
      </c>
      <c r="F163" s="60">
        <v>1194.5052757316344</v>
      </c>
      <c r="G163" s="60">
        <v>1194.5052757316344</v>
      </c>
      <c r="H163" s="51">
        <f t="shared" si="25"/>
        <v>0.13272280841462605</v>
      </c>
      <c r="I163" s="51">
        <f t="shared" si="26"/>
        <v>1</v>
      </c>
      <c r="J163" s="51">
        <f t="shared" si="27"/>
        <v>0.13272280841462605</v>
      </c>
    </row>
    <row r="164" spans="1:10" s="13" customFormat="1" x14ac:dyDescent="0.25">
      <c r="A164" s="48"/>
      <c r="B164" s="49">
        <v>3233</v>
      </c>
      <c r="C164" s="48" t="s">
        <v>66</v>
      </c>
      <c r="D164" s="50">
        <f>D165</f>
        <v>1000</v>
      </c>
      <c r="E164" s="50">
        <f t="shared" si="29"/>
        <v>132.72280841462606</v>
      </c>
      <c r="F164" s="50">
        <v>132.72280841462606</v>
      </c>
      <c r="G164" s="50">
        <v>132.72280841462606</v>
      </c>
      <c r="H164" s="51">
        <f t="shared" si="25"/>
        <v>0.13272280841462605</v>
      </c>
      <c r="I164" s="51">
        <f t="shared" si="26"/>
        <v>1</v>
      </c>
      <c r="J164" s="51">
        <f t="shared" si="27"/>
        <v>0.13272280841462605</v>
      </c>
    </row>
    <row r="165" spans="1:10" s="21" customFormat="1" ht="15" customHeight="1" x14ac:dyDescent="0.25">
      <c r="A165" s="59" t="s">
        <v>184</v>
      </c>
      <c r="B165" s="58">
        <v>32339</v>
      </c>
      <c r="C165" s="59" t="s">
        <v>67</v>
      </c>
      <c r="D165" s="60">
        <v>1000</v>
      </c>
      <c r="E165" s="60">
        <f t="shared" si="29"/>
        <v>132.72280841462606</v>
      </c>
      <c r="F165" s="60">
        <v>132.72280841462606</v>
      </c>
      <c r="G165" s="60">
        <v>132.72280841462606</v>
      </c>
      <c r="H165" s="51">
        <f t="shared" si="25"/>
        <v>0.13272280841462605</v>
      </c>
      <c r="I165" s="51">
        <f t="shared" si="26"/>
        <v>1</v>
      </c>
      <c r="J165" s="51">
        <f t="shared" si="27"/>
        <v>0.13272280841462605</v>
      </c>
    </row>
    <row r="166" spans="1:10" s="21" customFormat="1" x14ac:dyDescent="0.25">
      <c r="A166" s="48"/>
      <c r="B166" s="49">
        <v>3234</v>
      </c>
      <c r="C166" s="48" t="s">
        <v>68</v>
      </c>
      <c r="D166" s="50">
        <f>D167</f>
        <v>20000</v>
      </c>
      <c r="E166" s="50">
        <f t="shared" si="29"/>
        <v>2654.4561682925209</v>
      </c>
      <c r="F166" s="50">
        <v>2654.4561682925209</v>
      </c>
      <c r="G166" s="50">
        <v>2654.4561682925209</v>
      </c>
      <c r="H166" s="51">
        <f t="shared" si="25"/>
        <v>0.13272280841462605</v>
      </c>
      <c r="I166" s="51">
        <f t="shared" si="26"/>
        <v>1</v>
      </c>
      <c r="J166" s="51">
        <f t="shared" si="27"/>
        <v>0.13272280841462605</v>
      </c>
    </row>
    <row r="167" spans="1:10" s="21" customFormat="1" ht="15" customHeight="1" x14ac:dyDescent="0.25">
      <c r="A167" s="59" t="s">
        <v>185</v>
      </c>
      <c r="B167" s="58">
        <v>32349</v>
      </c>
      <c r="C167" s="59" t="s">
        <v>69</v>
      </c>
      <c r="D167" s="60">
        <v>20000</v>
      </c>
      <c r="E167" s="60">
        <f t="shared" si="29"/>
        <v>2654.4561682925209</v>
      </c>
      <c r="F167" s="60">
        <v>2654.4561682925209</v>
      </c>
      <c r="G167" s="60">
        <v>2654.4561682925209</v>
      </c>
      <c r="H167" s="51">
        <f t="shared" si="25"/>
        <v>0.13272280841462605</v>
      </c>
      <c r="I167" s="51">
        <f t="shared" si="26"/>
        <v>1</v>
      </c>
      <c r="J167" s="51">
        <f t="shared" si="27"/>
        <v>0.13272280841462605</v>
      </c>
    </row>
    <row r="168" spans="1:10" s="13" customFormat="1" x14ac:dyDescent="0.25">
      <c r="A168" s="48"/>
      <c r="B168" s="49">
        <v>3235</v>
      </c>
      <c r="C168" s="48" t="s">
        <v>70</v>
      </c>
      <c r="D168" s="50">
        <f>D169</f>
        <v>100000</v>
      </c>
      <c r="E168" s="50">
        <f t="shared" si="29"/>
        <v>13272.280841462605</v>
      </c>
      <c r="F168" s="50">
        <v>13272.280841462605</v>
      </c>
      <c r="G168" s="50">
        <v>13272.280841462605</v>
      </c>
      <c r="H168" s="51">
        <f t="shared" si="25"/>
        <v>0.13272280841462605</v>
      </c>
      <c r="I168" s="51">
        <f t="shared" si="26"/>
        <v>1</v>
      </c>
      <c r="J168" s="51">
        <f t="shared" si="27"/>
        <v>0.13272280841462605</v>
      </c>
    </row>
    <row r="169" spans="1:10" s="21" customFormat="1" ht="15" customHeight="1" x14ac:dyDescent="0.25">
      <c r="A169" s="59" t="s">
        <v>105</v>
      </c>
      <c r="B169" s="58">
        <v>32359</v>
      </c>
      <c r="C169" s="59" t="s">
        <v>71</v>
      </c>
      <c r="D169" s="60">
        <v>100000</v>
      </c>
      <c r="E169" s="60">
        <f t="shared" si="29"/>
        <v>13272.280841462605</v>
      </c>
      <c r="F169" s="60">
        <v>13272.280841462605</v>
      </c>
      <c r="G169" s="60">
        <v>13272.280841462605</v>
      </c>
      <c r="H169" s="51">
        <f t="shared" si="25"/>
        <v>0.13272280841462605</v>
      </c>
      <c r="I169" s="51">
        <f t="shared" si="26"/>
        <v>1</v>
      </c>
      <c r="J169" s="51">
        <f t="shared" si="27"/>
        <v>0.13272280841462605</v>
      </c>
    </row>
    <row r="170" spans="1:10" s="13" customFormat="1" x14ac:dyDescent="0.25">
      <c r="A170" s="48"/>
      <c r="B170" s="49">
        <v>3236</v>
      </c>
      <c r="C170" s="48" t="s">
        <v>72</v>
      </c>
      <c r="D170" s="50">
        <f>D171+D172</f>
        <v>18000</v>
      </c>
      <c r="E170" s="50">
        <f t="shared" si="29"/>
        <v>2389.0105514632687</v>
      </c>
      <c r="F170" s="50">
        <v>2389.0105514632687</v>
      </c>
      <c r="G170" s="50">
        <v>2389.0105514632687</v>
      </c>
      <c r="H170" s="51">
        <f t="shared" si="25"/>
        <v>0.13272280841462605</v>
      </c>
      <c r="I170" s="51">
        <f t="shared" si="26"/>
        <v>1</v>
      </c>
      <c r="J170" s="51">
        <f t="shared" si="27"/>
        <v>0.13272280841462605</v>
      </c>
    </row>
    <row r="171" spans="1:10" s="21" customFormat="1" ht="15" customHeight="1" x14ac:dyDescent="0.25">
      <c r="A171" s="59" t="s">
        <v>107</v>
      </c>
      <c r="B171" s="58">
        <v>32361</v>
      </c>
      <c r="C171" s="59" t="s">
        <v>73</v>
      </c>
      <c r="D171" s="60">
        <v>18000</v>
      </c>
      <c r="E171" s="60">
        <f t="shared" si="29"/>
        <v>2389.0105514632687</v>
      </c>
      <c r="F171" s="60">
        <v>2389.0105514632687</v>
      </c>
      <c r="G171" s="60">
        <v>2389.0105514632687</v>
      </c>
      <c r="H171" s="51">
        <f t="shared" si="25"/>
        <v>0.13272280841462605</v>
      </c>
      <c r="I171" s="51">
        <f t="shared" si="26"/>
        <v>1</v>
      </c>
      <c r="J171" s="51">
        <f t="shared" si="27"/>
        <v>0.13272280841462605</v>
      </c>
    </row>
    <row r="172" spans="1:10" s="21" customFormat="1" ht="15" customHeight="1" x14ac:dyDescent="0.25">
      <c r="A172" s="59" t="s">
        <v>111</v>
      </c>
      <c r="B172" s="58">
        <v>32369</v>
      </c>
      <c r="C172" s="59" t="s">
        <v>74</v>
      </c>
      <c r="D172" s="60">
        <v>0</v>
      </c>
      <c r="E172" s="60">
        <f t="shared" si="29"/>
        <v>0</v>
      </c>
      <c r="F172" s="60">
        <v>0</v>
      </c>
      <c r="G172" s="60">
        <v>0</v>
      </c>
      <c r="H172" s="51">
        <v>0</v>
      </c>
      <c r="I172" s="51">
        <v>0</v>
      </c>
      <c r="J172" s="51">
        <v>0</v>
      </c>
    </row>
    <row r="173" spans="1:10" s="13" customFormat="1" x14ac:dyDescent="0.25">
      <c r="A173" s="48"/>
      <c r="B173" s="49">
        <v>3237</v>
      </c>
      <c r="C173" s="48" t="s">
        <v>75</v>
      </c>
      <c r="D173" s="50">
        <f>SUM(D174:D176)</f>
        <v>2000</v>
      </c>
      <c r="E173" s="50">
        <f t="shared" si="29"/>
        <v>265.44561682925212</v>
      </c>
      <c r="F173" s="50">
        <v>265.44561682925212</v>
      </c>
      <c r="G173" s="50">
        <v>265.44561682925212</v>
      </c>
      <c r="H173" s="51">
        <f t="shared" si="25"/>
        <v>0.13272280841462605</v>
      </c>
      <c r="I173" s="51">
        <f t="shared" si="26"/>
        <v>1</v>
      </c>
      <c r="J173" s="51">
        <f t="shared" si="27"/>
        <v>0.13272280841462605</v>
      </c>
    </row>
    <row r="174" spans="1:10" s="13" customFormat="1" ht="15" customHeight="1" x14ac:dyDescent="0.25">
      <c r="A174" s="59" t="s">
        <v>113</v>
      </c>
      <c r="B174" s="58">
        <v>32371</v>
      </c>
      <c r="C174" s="59" t="s">
        <v>76</v>
      </c>
      <c r="D174" s="60">
        <v>0</v>
      </c>
      <c r="E174" s="60">
        <f t="shared" si="29"/>
        <v>0</v>
      </c>
      <c r="F174" s="60">
        <v>0</v>
      </c>
      <c r="G174" s="60">
        <v>0</v>
      </c>
      <c r="H174" s="51">
        <v>0</v>
      </c>
      <c r="I174" s="51">
        <v>0</v>
      </c>
      <c r="J174" s="51">
        <v>0</v>
      </c>
    </row>
    <row r="175" spans="1:10" s="21" customFormat="1" ht="15" customHeight="1" x14ac:dyDescent="0.25">
      <c r="A175" s="59" t="s">
        <v>186</v>
      </c>
      <c r="B175" s="58">
        <v>32372</v>
      </c>
      <c r="C175" s="59" t="s">
        <v>77</v>
      </c>
      <c r="D175" s="60">
        <v>0</v>
      </c>
      <c r="E175" s="60">
        <f t="shared" si="29"/>
        <v>0</v>
      </c>
      <c r="F175" s="60">
        <v>0</v>
      </c>
      <c r="G175" s="60">
        <v>0</v>
      </c>
      <c r="H175" s="51">
        <v>0</v>
      </c>
      <c r="I175" s="51">
        <v>0</v>
      </c>
      <c r="J175" s="51">
        <v>0</v>
      </c>
    </row>
    <row r="176" spans="1:10" s="13" customFormat="1" ht="15" customHeight="1" x14ac:dyDescent="0.25">
      <c r="A176" s="59" t="s">
        <v>187</v>
      </c>
      <c r="B176" s="58">
        <v>32379</v>
      </c>
      <c r="C176" s="59" t="s">
        <v>78</v>
      </c>
      <c r="D176" s="60">
        <v>2000</v>
      </c>
      <c r="E176" s="60">
        <f t="shared" si="29"/>
        <v>265.44561682925212</v>
      </c>
      <c r="F176" s="60">
        <v>265.44561682925212</v>
      </c>
      <c r="G176" s="60">
        <v>265.44561682925212</v>
      </c>
      <c r="H176" s="51">
        <f t="shared" si="25"/>
        <v>0.13272280841462605</v>
      </c>
      <c r="I176" s="51">
        <f t="shared" si="26"/>
        <v>1</v>
      </c>
      <c r="J176" s="51">
        <f t="shared" si="27"/>
        <v>0.13272280841462605</v>
      </c>
    </row>
    <row r="177" spans="1:10" s="13" customFormat="1" x14ac:dyDescent="0.25">
      <c r="A177" s="48"/>
      <c r="B177" s="49">
        <v>3238</v>
      </c>
      <c r="C177" s="48" t="s">
        <v>79</v>
      </c>
      <c r="D177" s="50">
        <f>D178</f>
        <v>10000</v>
      </c>
      <c r="E177" s="50">
        <f t="shared" si="29"/>
        <v>1327.2280841462605</v>
      </c>
      <c r="F177" s="50">
        <v>1327.2280841462605</v>
      </c>
      <c r="G177" s="50">
        <v>1327.2280841462605</v>
      </c>
      <c r="H177" s="51">
        <f t="shared" si="25"/>
        <v>0.13272280841462605</v>
      </c>
      <c r="I177" s="51">
        <f t="shared" si="26"/>
        <v>1</v>
      </c>
      <c r="J177" s="51">
        <f t="shared" si="27"/>
        <v>0.13272280841462605</v>
      </c>
    </row>
    <row r="178" spans="1:10" s="21" customFormat="1" ht="15" customHeight="1" x14ac:dyDescent="0.25">
      <c r="A178" s="59" t="s">
        <v>188</v>
      </c>
      <c r="B178" s="58">
        <v>32389</v>
      </c>
      <c r="C178" s="59" t="s">
        <v>80</v>
      </c>
      <c r="D178" s="60">
        <v>10000</v>
      </c>
      <c r="E178" s="60">
        <f t="shared" si="29"/>
        <v>1327.2280841462605</v>
      </c>
      <c r="F178" s="60">
        <v>1327.2280841462605</v>
      </c>
      <c r="G178" s="60">
        <v>1327.2280841462605</v>
      </c>
      <c r="H178" s="51">
        <f t="shared" si="25"/>
        <v>0.13272280841462605</v>
      </c>
      <c r="I178" s="51">
        <f t="shared" si="26"/>
        <v>1</v>
      </c>
      <c r="J178" s="51">
        <f t="shared" si="27"/>
        <v>0.13272280841462605</v>
      </c>
    </row>
    <row r="179" spans="1:10" s="21" customFormat="1" x14ac:dyDescent="0.25">
      <c r="A179" s="48"/>
      <c r="B179" s="49">
        <v>3239</v>
      </c>
      <c r="C179" s="48" t="s">
        <v>81</v>
      </c>
      <c r="D179" s="50">
        <f>D180+D181</f>
        <v>1266</v>
      </c>
      <c r="E179" s="50">
        <f t="shared" si="29"/>
        <v>168.02707545291656</v>
      </c>
      <c r="F179" s="50">
        <v>168.02707545291656</v>
      </c>
      <c r="G179" s="50">
        <v>168.02707545291656</v>
      </c>
      <c r="H179" s="51">
        <f t="shared" si="25"/>
        <v>0.13272280841462603</v>
      </c>
      <c r="I179" s="51">
        <f t="shared" si="26"/>
        <v>1</v>
      </c>
      <c r="J179" s="51">
        <f t="shared" si="27"/>
        <v>0.13272280841462603</v>
      </c>
    </row>
    <row r="180" spans="1:10" s="13" customFormat="1" ht="15" customHeight="1" x14ac:dyDescent="0.25">
      <c r="A180" s="59" t="s">
        <v>189</v>
      </c>
      <c r="B180" s="58">
        <v>32391</v>
      </c>
      <c r="C180" s="59" t="s">
        <v>134</v>
      </c>
      <c r="D180" s="60">
        <v>1000</v>
      </c>
      <c r="E180" s="60">
        <f t="shared" si="29"/>
        <v>132.72280841462606</v>
      </c>
      <c r="F180" s="60">
        <v>132.72280841462606</v>
      </c>
      <c r="G180" s="60">
        <v>132.72280841462606</v>
      </c>
      <c r="H180" s="51">
        <f t="shared" si="25"/>
        <v>0.13272280841462605</v>
      </c>
      <c r="I180" s="51">
        <f t="shared" si="26"/>
        <v>1</v>
      </c>
      <c r="J180" s="51">
        <f t="shared" si="27"/>
        <v>0.13272280841462605</v>
      </c>
    </row>
    <row r="181" spans="1:10" s="21" customFormat="1" ht="15" customHeight="1" x14ac:dyDescent="0.25">
      <c r="A181" s="59" t="s">
        <v>190</v>
      </c>
      <c r="B181" s="58">
        <v>32399</v>
      </c>
      <c r="C181" s="59" t="s">
        <v>82</v>
      </c>
      <c r="D181" s="60">
        <v>266</v>
      </c>
      <c r="E181" s="60">
        <f t="shared" si="29"/>
        <v>35.304267038290526</v>
      </c>
      <c r="F181" s="60">
        <v>35.304267038290526</v>
      </c>
      <c r="G181" s="60">
        <v>35.304267038290526</v>
      </c>
      <c r="H181" s="51">
        <f t="shared" si="25"/>
        <v>0.13272280841462603</v>
      </c>
      <c r="I181" s="51">
        <f t="shared" si="26"/>
        <v>1</v>
      </c>
      <c r="J181" s="51">
        <f t="shared" si="27"/>
        <v>0.13272280841462603</v>
      </c>
    </row>
    <row r="182" spans="1:10" s="13" customFormat="1" x14ac:dyDescent="0.25">
      <c r="A182" s="48"/>
      <c r="B182" s="49">
        <v>324</v>
      </c>
      <c r="C182" s="48" t="s">
        <v>83</v>
      </c>
      <c r="D182" s="50">
        <f t="shared" ref="D182:D183" si="30">D183</f>
        <v>0</v>
      </c>
      <c r="E182" s="50">
        <f t="shared" si="29"/>
        <v>0</v>
      </c>
      <c r="F182" s="50">
        <v>0</v>
      </c>
      <c r="G182" s="50">
        <v>0</v>
      </c>
      <c r="H182" s="51">
        <v>0</v>
      </c>
      <c r="I182" s="51">
        <v>0</v>
      </c>
      <c r="J182" s="51">
        <v>0</v>
      </c>
    </row>
    <row r="183" spans="1:10" s="21" customFormat="1" x14ac:dyDescent="0.25">
      <c r="A183" s="48"/>
      <c r="B183" s="49">
        <v>3241</v>
      </c>
      <c r="C183" s="48" t="s">
        <v>83</v>
      </c>
      <c r="D183" s="50">
        <f t="shared" si="30"/>
        <v>0</v>
      </c>
      <c r="E183" s="50">
        <f t="shared" si="29"/>
        <v>0</v>
      </c>
      <c r="F183" s="50">
        <v>0</v>
      </c>
      <c r="G183" s="50">
        <v>0</v>
      </c>
      <c r="H183" s="51">
        <v>0</v>
      </c>
      <c r="I183" s="51">
        <v>0</v>
      </c>
      <c r="J183" s="51">
        <v>0</v>
      </c>
    </row>
    <row r="184" spans="1:10" s="13" customFormat="1" ht="15" customHeight="1" x14ac:dyDescent="0.25">
      <c r="A184" s="59" t="s">
        <v>191</v>
      </c>
      <c r="B184" s="58">
        <v>32412</v>
      </c>
      <c r="C184" s="59" t="s">
        <v>84</v>
      </c>
      <c r="D184" s="60">
        <v>0</v>
      </c>
      <c r="E184" s="60">
        <f t="shared" si="29"/>
        <v>0</v>
      </c>
      <c r="F184" s="60">
        <v>0</v>
      </c>
      <c r="G184" s="60">
        <v>0</v>
      </c>
      <c r="H184" s="51">
        <v>0</v>
      </c>
      <c r="I184" s="51">
        <v>0</v>
      </c>
      <c r="J184" s="51">
        <v>0</v>
      </c>
    </row>
    <row r="185" spans="1:10" s="21" customFormat="1" x14ac:dyDescent="0.25">
      <c r="A185" s="48"/>
      <c r="B185" s="49">
        <v>329</v>
      </c>
      <c r="C185" s="48" t="s">
        <v>85</v>
      </c>
      <c r="D185" s="50">
        <f>SUM(D186+D189+D191+D193+D195)</f>
        <v>1400</v>
      </c>
      <c r="E185" s="50">
        <f t="shared" si="29"/>
        <v>185.81193178047647</v>
      </c>
      <c r="F185" s="50">
        <v>185.81193178047647</v>
      </c>
      <c r="G185" s="50">
        <v>185.81193178047647</v>
      </c>
      <c r="H185" s="51">
        <f t="shared" ref="H185:H247" si="31">F185/D185</f>
        <v>0.13272280841462605</v>
      </c>
      <c r="I185" s="51">
        <f t="shared" ref="I185:I247" si="32">G185/F185</f>
        <v>1</v>
      </c>
      <c r="J185" s="51">
        <f t="shared" ref="J185:J247" si="33">G185/D185</f>
        <v>0.13272280841462605</v>
      </c>
    </row>
    <row r="186" spans="1:10" s="13" customFormat="1" x14ac:dyDescent="0.25">
      <c r="A186" s="48"/>
      <c r="B186" s="49">
        <v>3292</v>
      </c>
      <c r="C186" s="48" t="s">
        <v>86</v>
      </c>
      <c r="D186" s="50">
        <f>D187+D188</f>
        <v>0</v>
      </c>
      <c r="E186" s="50">
        <f t="shared" si="29"/>
        <v>0</v>
      </c>
      <c r="F186" s="50">
        <v>0</v>
      </c>
      <c r="G186" s="50">
        <v>0</v>
      </c>
      <c r="H186" s="51">
        <v>0</v>
      </c>
      <c r="I186" s="51">
        <v>0</v>
      </c>
      <c r="J186" s="51">
        <v>0</v>
      </c>
    </row>
    <row r="187" spans="1:10" s="21" customFormat="1" ht="15" customHeight="1" x14ac:dyDescent="0.25">
      <c r="A187" s="59" t="s">
        <v>192</v>
      </c>
      <c r="B187" s="58">
        <v>32922</v>
      </c>
      <c r="C187" s="59" t="s">
        <v>87</v>
      </c>
      <c r="D187" s="60">
        <v>0</v>
      </c>
      <c r="E187" s="60">
        <f t="shared" si="29"/>
        <v>0</v>
      </c>
      <c r="F187" s="60">
        <v>0</v>
      </c>
      <c r="G187" s="60">
        <v>0</v>
      </c>
      <c r="H187" s="51">
        <v>0</v>
      </c>
      <c r="I187" s="51">
        <v>0</v>
      </c>
      <c r="J187" s="51">
        <v>0</v>
      </c>
    </row>
    <row r="188" spans="1:10" s="13" customFormat="1" ht="15" customHeight="1" x14ac:dyDescent="0.25">
      <c r="A188" s="59" t="s">
        <v>193</v>
      </c>
      <c r="B188" s="58">
        <v>32923</v>
      </c>
      <c r="C188" s="59" t="s">
        <v>88</v>
      </c>
      <c r="D188" s="60">
        <v>0</v>
      </c>
      <c r="E188" s="60">
        <f t="shared" si="29"/>
        <v>0</v>
      </c>
      <c r="F188" s="60">
        <v>0</v>
      </c>
      <c r="G188" s="60">
        <v>0</v>
      </c>
      <c r="H188" s="51">
        <v>0</v>
      </c>
      <c r="I188" s="51">
        <v>0</v>
      </c>
      <c r="J188" s="51">
        <v>0</v>
      </c>
    </row>
    <row r="189" spans="1:10" s="13" customFormat="1" x14ac:dyDescent="0.25">
      <c r="A189" s="48"/>
      <c r="B189" s="49">
        <v>3293</v>
      </c>
      <c r="C189" s="48" t="s">
        <v>89</v>
      </c>
      <c r="D189" s="50">
        <f>D190</f>
        <v>1000</v>
      </c>
      <c r="E189" s="50">
        <f t="shared" si="29"/>
        <v>132.72280841462606</v>
      </c>
      <c r="F189" s="50">
        <v>132.72280841462606</v>
      </c>
      <c r="G189" s="50">
        <v>132.72280841462606</v>
      </c>
      <c r="H189" s="51">
        <f t="shared" si="31"/>
        <v>0.13272280841462605</v>
      </c>
      <c r="I189" s="51">
        <f t="shared" si="32"/>
        <v>1</v>
      </c>
      <c r="J189" s="51">
        <f t="shared" si="33"/>
        <v>0.13272280841462605</v>
      </c>
    </row>
    <row r="190" spans="1:10" s="13" customFormat="1" ht="15" customHeight="1" x14ac:dyDescent="0.25">
      <c r="A190" s="59" t="s">
        <v>194</v>
      </c>
      <c r="B190" s="58">
        <v>32931</v>
      </c>
      <c r="C190" s="59" t="s">
        <v>89</v>
      </c>
      <c r="D190" s="60">
        <v>1000</v>
      </c>
      <c r="E190" s="60">
        <f t="shared" si="29"/>
        <v>132.72280841462606</v>
      </c>
      <c r="F190" s="60">
        <v>132.72280841462606</v>
      </c>
      <c r="G190" s="60">
        <v>132.72280841462606</v>
      </c>
      <c r="H190" s="51">
        <f t="shared" si="31"/>
        <v>0.13272280841462605</v>
      </c>
      <c r="I190" s="51">
        <f t="shared" si="32"/>
        <v>1</v>
      </c>
      <c r="J190" s="51">
        <f t="shared" si="33"/>
        <v>0.13272280841462605</v>
      </c>
    </row>
    <row r="191" spans="1:10" s="21" customFormat="1" x14ac:dyDescent="0.25">
      <c r="A191" s="48"/>
      <c r="B191" s="49">
        <v>3294</v>
      </c>
      <c r="C191" s="48" t="s">
        <v>90</v>
      </c>
      <c r="D191" s="50">
        <f>D192</f>
        <v>0</v>
      </c>
      <c r="E191" s="50">
        <f t="shared" si="29"/>
        <v>0</v>
      </c>
      <c r="F191" s="50">
        <v>0</v>
      </c>
      <c r="G191" s="50">
        <v>0</v>
      </c>
      <c r="H191" s="51">
        <v>0</v>
      </c>
      <c r="I191" s="51">
        <v>0</v>
      </c>
      <c r="J191" s="51">
        <v>0</v>
      </c>
    </row>
    <row r="192" spans="1:10" s="13" customFormat="1" ht="15" customHeight="1" x14ac:dyDescent="0.25">
      <c r="A192" s="59" t="s">
        <v>195</v>
      </c>
      <c r="B192" s="58">
        <v>32941</v>
      </c>
      <c r="C192" s="59" t="s">
        <v>91</v>
      </c>
      <c r="D192" s="60">
        <v>0</v>
      </c>
      <c r="E192" s="60">
        <f t="shared" si="29"/>
        <v>0</v>
      </c>
      <c r="F192" s="60">
        <v>0</v>
      </c>
      <c r="G192" s="60">
        <v>0</v>
      </c>
      <c r="H192" s="51">
        <v>0</v>
      </c>
      <c r="I192" s="51">
        <v>0</v>
      </c>
      <c r="J192" s="51">
        <v>0</v>
      </c>
    </row>
    <row r="193" spans="1:10" s="21" customFormat="1" x14ac:dyDescent="0.25">
      <c r="A193" s="48"/>
      <c r="B193" s="49">
        <v>3295</v>
      </c>
      <c r="C193" s="48" t="s">
        <v>92</v>
      </c>
      <c r="D193" s="50">
        <f>D194</f>
        <v>100</v>
      </c>
      <c r="E193" s="50">
        <f t="shared" si="29"/>
        <v>13.272280841462605</v>
      </c>
      <c r="F193" s="50">
        <v>13.272280841462605</v>
      </c>
      <c r="G193" s="50">
        <v>13.272280841462605</v>
      </c>
      <c r="H193" s="51">
        <f t="shared" si="31"/>
        <v>0.13272280841462605</v>
      </c>
      <c r="I193" s="51">
        <f t="shared" si="32"/>
        <v>1</v>
      </c>
      <c r="J193" s="51">
        <f t="shared" si="33"/>
        <v>0.13272280841462605</v>
      </c>
    </row>
    <row r="194" spans="1:10" s="13" customFormat="1" ht="15" customHeight="1" x14ac:dyDescent="0.25">
      <c r="A194" s="59" t="s">
        <v>196</v>
      </c>
      <c r="B194" s="58">
        <v>32952</v>
      </c>
      <c r="C194" s="59" t="s">
        <v>93</v>
      </c>
      <c r="D194" s="60">
        <v>100</v>
      </c>
      <c r="E194" s="60">
        <f t="shared" si="29"/>
        <v>13.272280841462605</v>
      </c>
      <c r="F194" s="60">
        <v>13.272280841462605</v>
      </c>
      <c r="G194" s="60">
        <v>13.272280841462605</v>
      </c>
      <c r="H194" s="51">
        <f t="shared" si="31"/>
        <v>0.13272280841462605</v>
      </c>
      <c r="I194" s="51">
        <f t="shared" si="32"/>
        <v>1</v>
      </c>
      <c r="J194" s="51">
        <f t="shared" si="33"/>
        <v>0.13272280841462605</v>
      </c>
    </row>
    <row r="195" spans="1:10" s="21" customFormat="1" x14ac:dyDescent="0.25">
      <c r="A195" s="48"/>
      <c r="B195" s="49">
        <v>3299</v>
      </c>
      <c r="C195" s="48" t="s">
        <v>85</v>
      </c>
      <c r="D195" s="50">
        <f>D196</f>
        <v>300</v>
      </c>
      <c r="E195" s="50">
        <f t="shared" si="29"/>
        <v>39.816842524387816</v>
      </c>
      <c r="F195" s="50">
        <v>39.816842524387816</v>
      </c>
      <c r="G195" s="50">
        <v>39.816842524387816</v>
      </c>
      <c r="H195" s="51">
        <f t="shared" si="31"/>
        <v>0.13272280841462605</v>
      </c>
      <c r="I195" s="51">
        <f t="shared" si="32"/>
        <v>1</v>
      </c>
      <c r="J195" s="51">
        <f t="shared" si="33"/>
        <v>0.13272280841462605</v>
      </c>
    </row>
    <row r="196" spans="1:10" x14ac:dyDescent="0.25">
      <c r="A196" s="59" t="s">
        <v>197</v>
      </c>
      <c r="B196" s="58">
        <v>32999</v>
      </c>
      <c r="C196" s="59" t="s">
        <v>85</v>
      </c>
      <c r="D196" s="60">
        <v>300</v>
      </c>
      <c r="E196" s="60">
        <f t="shared" si="29"/>
        <v>39.816842524387816</v>
      </c>
      <c r="F196" s="60">
        <v>39.816842524387816</v>
      </c>
      <c r="G196" s="60">
        <v>39.816842524387816</v>
      </c>
      <c r="H196" s="51">
        <f t="shared" si="31"/>
        <v>0.13272280841462605</v>
      </c>
      <c r="I196" s="51">
        <f t="shared" si="32"/>
        <v>1</v>
      </c>
      <c r="J196" s="51">
        <f t="shared" si="33"/>
        <v>0.13272280841462605</v>
      </c>
    </row>
    <row r="197" spans="1:10" ht="12" customHeight="1" x14ac:dyDescent="0.25">
      <c r="A197" s="48"/>
      <c r="B197" s="49">
        <v>34</v>
      </c>
      <c r="C197" s="48" t="s">
        <v>94</v>
      </c>
      <c r="D197" s="50">
        <f>D198</f>
        <v>5000</v>
      </c>
      <c r="E197" s="50">
        <f t="shared" ref="E197:E204" si="34">D197/7.5345</f>
        <v>663.61404207313024</v>
      </c>
      <c r="F197" s="50">
        <v>663.61404207313024</v>
      </c>
      <c r="G197" s="50">
        <v>663.61404207313024</v>
      </c>
      <c r="H197" s="51">
        <f t="shared" si="31"/>
        <v>0.13272280841462605</v>
      </c>
      <c r="I197" s="51">
        <f t="shared" si="32"/>
        <v>1</v>
      </c>
      <c r="J197" s="51">
        <f t="shared" si="33"/>
        <v>0.13272280841462605</v>
      </c>
    </row>
    <row r="198" spans="1:10" ht="12" customHeight="1" x14ac:dyDescent="0.25">
      <c r="A198" s="48"/>
      <c r="B198" s="49">
        <v>343</v>
      </c>
      <c r="C198" s="48" t="s">
        <v>95</v>
      </c>
      <c r="D198" s="50">
        <f>D199+D201+D203</f>
        <v>5000</v>
      </c>
      <c r="E198" s="50">
        <f t="shared" si="34"/>
        <v>663.61404207313024</v>
      </c>
      <c r="F198" s="50">
        <v>663.61404207313024</v>
      </c>
      <c r="G198" s="50">
        <v>663.61404207313024</v>
      </c>
      <c r="H198" s="51">
        <f t="shared" si="31"/>
        <v>0.13272280841462605</v>
      </c>
      <c r="I198" s="51">
        <f t="shared" si="32"/>
        <v>1</v>
      </c>
      <c r="J198" s="51">
        <f t="shared" si="33"/>
        <v>0.13272280841462605</v>
      </c>
    </row>
    <row r="199" spans="1:10" ht="12" customHeight="1" x14ac:dyDescent="0.25">
      <c r="A199" s="48"/>
      <c r="B199" s="49">
        <v>3431</v>
      </c>
      <c r="C199" s="48" t="s">
        <v>96</v>
      </c>
      <c r="D199" s="50">
        <f>D200</f>
        <v>5000</v>
      </c>
      <c r="E199" s="50">
        <f t="shared" si="34"/>
        <v>663.61404207313024</v>
      </c>
      <c r="F199" s="50">
        <v>663.61404207313024</v>
      </c>
      <c r="G199" s="50">
        <v>663.61404207313024</v>
      </c>
      <c r="H199" s="51">
        <f t="shared" si="31"/>
        <v>0.13272280841462605</v>
      </c>
      <c r="I199" s="51">
        <f t="shared" si="32"/>
        <v>1</v>
      </c>
      <c r="J199" s="51">
        <f t="shared" si="33"/>
        <v>0.13272280841462605</v>
      </c>
    </row>
    <row r="200" spans="1:10" ht="15" customHeight="1" x14ac:dyDescent="0.25">
      <c r="A200" s="59" t="s">
        <v>198</v>
      </c>
      <c r="B200" s="58">
        <v>34311</v>
      </c>
      <c r="C200" s="59" t="s">
        <v>97</v>
      </c>
      <c r="D200" s="60">
        <v>5000</v>
      </c>
      <c r="E200" s="60">
        <f t="shared" si="34"/>
        <v>663.61404207313024</v>
      </c>
      <c r="F200" s="60">
        <v>663.61404207313024</v>
      </c>
      <c r="G200" s="60">
        <v>663.61404207313024</v>
      </c>
      <c r="H200" s="51">
        <f t="shared" si="31"/>
        <v>0.13272280841462605</v>
      </c>
      <c r="I200" s="51">
        <f t="shared" si="32"/>
        <v>1</v>
      </c>
      <c r="J200" s="51">
        <f t="shared" si="33"/>
        <v>0.13272280841462605</v>
      </c>
    </row>
    <row r="201" spans="1:10" ht="12" customHeight="1" x14ac:dyDescent="0.25">
      <c r="A201" s="48"/>
      <c r="B201" s="49">
        <v>3433</v>
      </c>
      <c r="C201" s="48" t="s">
        <v>98</v>
      </c>
      <c r="D201" s="50">
        <f>D202</f>
        <v>0</v>
      </c>
      <c r="E201" s="50">
        <f t="shared" si="34"/>
        <v>0</v>
      </c>
      <c r="F201" s="50">
        <v>0</v>
      </c>
      <c r="G201" s="50">
        <v>0</v>
      </c>
      <c r="H201" s="51">
        <v>0</v>
      </c>
      <c r="I201" s="51">
        <v>0</v>
      </c>
      <c r="J201" s="51">
        <v>0</v>
      </c>
    </row>
    <row r="202" spans="1:10" ht="15" customHeight="1" x14ac:dyDescent="0.25">
      <c r="A202" s="59" t="s">
        <v>199</v>
      </c>
      <c r="B202" s="58">
        <v>34339</v>
      </c>
      <c r="C202" s="59" t="s">
        <v>99</v>
      </c>
      <c r="D202" s="60">
        <v>0</v>
      </c>
      <c r="E202" s="60">
        <f t="shared" si="34"/>
        <v>0</v>
      </c>
      <c r="F202" s="60">
        <v>0</v>
      </c>
      <c r="G202" s="60">
        <v>0</v>
      </c>
      <c r="H202" s="51">
        <v>0</v>
      </c>
      <c r="I202" s="51">
        <v>0</v>
      </c>
      <c r="J202" s="51">
        <v>0</v>
      </c>
    </row>
    <row r="203" spans="1:10" ht="12" customHeight="1" x14ac:dyDescent="0.25">
      <c r="A203" s="48"/>
      <c r="B203" s="49">
        <v>3434</v>
      </c>
      <c r="C203" s="48" t="s">
        <v>100</v>
      </c>
      <c r="D203" s="50">
        <f>D204</f>
        <v>0</v>
      </c>
      <c r="E203" s="50">
        <f t="shared" si="34"/>
        <v>0</v>
      </c>
      <c r="F203" s="50">
        <v>0</v>
      </c>
      <c r="G203" s="50">
        <v>0</v>
      </c>
      <c r="H203" s="51" t="e">
        <f t="shared" si="31"/>
        <v>#DIV/0!</v>
      </c>
      <c r="I203" s="51" t="e">
        <f t="shared" si="32"/>
        <v>#DIV/0!</v>
      </c>
      <c r="J203" s="51" t="e">
        <f t="shared" si="33"/>
        <v>#DIV/0!</v>
      </c>
    </row>
    <row r="204" spans="1:10" ht="15" customHeight="1" x14ac:dyDescent="0.25">
      <c r="A204" s="59" t="s">
        <v>200</v>
      </c>
      <c r="B204" s="58">
        <v>34349</v>
      </c>
      <c r="C204" s="59" t="s">
        <v>100</v>
      </c>
      <c r="D204" s="60">
        <v>0</v>
      </c>
      <c r="E204" s="60">
        <f t="shared" si="34"/>
        <v>0</v>
      </c>
      <c r="F204" s="60">
        <v>0</v>
      </c>
      <c r="G204" s="60">
        <v>0</v>
      </c>
      <c r="H204" s="51" t="e">
        <f t="shared" si="31"/>
        <v>#DIV/0!</v>
      </c>
      <c r="I204" s="51" t="e">
        <f t="shared" si="32"/>
        <v>#DIV/0!</v>
      </c>
      <c r="J204" s="51" t="e">
        <f t="shared" si="33"/>
        <v>#DIV/0!</v>
      </c>
    </row>
    <row r="205" spans="1:10" ht="16.5" customHeight="1" x14ac:dyDescent="0.25">
      <c r="A205" s="117" t="s">
        <v>323</v>
      </c>
      <c r="B205" s="117"/>
      <c r="C205" s="117"/>
      <c r="D205" s="88"/>
      <c r="E205" s="88"/>
      <c r="F205" s="88"/>
      <c r="G205" s="88"/>
      <c r="H205" s="51"/>
      <c r="I205" s="51"/>
      <c r="J205" s="51"/>
    </row>
    <row r="206" spans="1:10" ht="16.5" customHeight="1" x14ac:dyDescent="0.25">
      <c r="A206" s="117" t="s">
        <v>311</v>
      </c>
      <c r="B206" s="117"/>
      <c r="C206" s="117"/>
      <c r="D206" s="89"/>
      <c r="E206" s="89"/>
      <c r="F206" s="89"/>
      <c r="G206" s="89"/>
      <c r="H206" s="51"/>
      <c r="I206" s="51"/>
      <c r="J206" s="51"/>
    </row>
    <row r="207" spans="1:10" ht="16.5" customHeight="1" x14ac:dyDescent="0.25">
      <c r="A207" s="117" t="s">
        <v>329</v>
      </c>
      <c r="B207" s="117"/>
      <c r="C207" s="117"/>
      <c r="D207" s="89"/>
      <c r="E207" s="89"/>
      <c r="F207" s="89"/>
      <c r="G207" s="89"/>
      <c r="H207" s="51"/>
      <c r="I207" s="51"/>
      <c r="J207" s="51"/>
    </row>
    <row r="208" spans="1:10" ht="15" customHeight="1" x14ac:dyDescent="0.25">
      <c r="A208" s="61" t="s">
        <v>5</v>
      </c>
      <c r="B208" s="62" t="s">
        <v>34</v>
      </c>
      <c r="C208" s="61" t="s">
        <v>33</v>
      </c>
      <c r="D208" s="63">
        <v>0</v>
      </c>
      <c r="E208" s="63">
        <v>0</v>
      </c>
      <c r="F208" s="63">
        <v>0</v>
      </c>
      <c r="G208" s="63">
        <v>0</v>
      </c>
      <c r="H208" s="51">
        <v>0</v>
      </c>
      <c r="I208" s="51">
        <v>0</v>
      </c>
      <c r="J208" s="51">
        <v>0</v>
      </c>
    </row>
    <row r="209" spans="1:10" ht="15" customHeight="1" x14ac:dyDescent="0.25">
      <c r="A209" s="48"/>
      <c r="B209" s="49">
        <v>4</v>
      </c>
      <c r="C209" s="48" t="s">
        <v>101</v>
      </c>
      <c r="D209" s="50">
        <v>0</v>
      </c>
      <c r="E209" s="50">
        <v>0</v>
      </c>
      <c r="F209" s="50">
        <v>0</v>
      </c>
      <c r="G209" s="50">
        <v>0</v>
      </c>
      <c r="H209" s="51">
        <v>0</v>
      </c>
      <c r="I209" s="51">
        <v>0</v>
      </c>
      <c r="J209" s="51">
        <v>0</v>
      </c>
    </row>
    <row r="210" spans="1:10" ht="15" customHeight="1" x14ac:dyDescent="0.25">
      <c r="A210" s="48"/>
      <c r="B210" s="49">
        <v>42</v>
      </c>
      <c r="C210" s="48" t="s">
        <v>102</v>
      </c>
      <c r="D210" s="50">
        <v>0</v>
      </c>
      <c r="E210" s="50">
        <v>0</v>
      </c>
      <c r="F210" s="50">
        <v>0</v>
      </c>
      <c r="G210" s="50">
        <v>0</v>
      </c>
      <c r="H210" s="51">
        <v>0</v>
      </c>
      <c r="I210" s="51">
        <v>0</v>
      </c>
      <c r="J210" s="51">
        <v>0</v>
      </c>
    </row>
    <row r="211" spans="1:10" ht="15" customHeight="1" x14ac:dyDescent="0.25">
      <c r="A211" s="48"/>
      <c r="B211" s="49">
        <v>421</v>
      </c>
      <c r="C211" s="48" t="s">
        <v>103</v>
      </c>
      <c r="D211" s="50">
        <v>0</v>
      </c>
      <c r="E211" s="50">
        <v>0</v>
      </c>
      <c r="F211" s="50">
        <v>0</v>
      </c>
      <c r="G211" s="50">
        <v>0</v>
      </c>
      <c r="H211" s="51">
        <v>0</v>
      </c>
      <c r="I211" s="51">
        <v>0</v>
      </c>
      <c r="J211" s="51">
        <v>0</v>
      </c>
    </row>
    <row r="212" spans="1:10" ht="15" customHeight="1" x14ac:dyDescent="0.25">
      <c r="A212" s="48"/>
      <c r="B212" s="49">
        <v>4212</v>
      </c>
      <c r="C212" s="48" t="s">
        <v>104</v>
      </c>
      <c r="D212" s="50">
        <v>0</v>
      </c>
      <c r="E212" s="50">
        <v>0</v>
      </c>
      <c r="F212" s="50">
        <v>0</v>
      </c>
      <c r="G212" s="50">
        <v>0</v>
      </c>
      <c r="H212" s="51">
        <v>0</v>
      </c>
      <c r="I212" s="51">
        <v>0</v>
      </c>
      <c r="J212" s="51">
        <v>0</v>
      </c>
    </row>
    <row r="213" spans="1:10" ht="15" customHeight="1" x14ac:dyDescent="0.25">
      <c r="A213" s="59" t="s">
        <v>201</v>
      </c>
      <c r="B213" s="58">
        <v>42122</v>
      </c>
      <c r="C213" s="59" t="s">
        <v>104</v>
      </c>
      <c r="D213" s="60">
        <v>0</v>
      </c>
      <c r="E213" s="60">
        <v>0</v>
      </c>
      <c r="F213" s="60">
        <v>0</v>
      </c>
      <c r="G213" s="60">
        <v>0</v>
      </c>
      <c r="H213" s="51">
        <v>0</v>
      </c>
      <c r="I213" s="51">
        <v>0</v>
      </c>
      <c r="J213" s="51">
        <v>0</v>
      </c>
    </row>
    <row r="214" spans="1:10" ht="15" customHeight="1" x14ac:dyDescent="0.25">
      <c r="A214" s="48"/>
      <c r="B214" s="49">
        <v>4214</v>
      </c>
      <c r="C214" s="48" t="s">
        <v>106</v>
      </c>
      <c r="D214" s="50">
        <v>0</v>
      </c>
      <c r="E214" s="50">
        <v>0</v>
      </c>
      <c r="F214" s="50">
        <v>0</v>
      </c>
      <c r="G214" s="50">
        <v>0</v>
      </c>
      <c r="H214" s="51">
        <v>0</v>
      </c>
      <c r="I214" s="51">
        <v>0</v>
      </c>
      <c r="J214" s="51">
        <v>0</v>
      </c>
    </row>
    <row r="215" spans="1:10" ht="15" customHeight="1" x14ac:dyDescent="0.25">
      <c r="A215" s="59" t="s">
        <v>202</v>
      </c>
      <c r="B215" s="58">
        <v>42149</v>
      </c>
      <c r="C215" s="59" t="s">
        <v>108</v>
      </c>
      <c r="D215" s="60">
        <v>0</v>
      </c>
      <c r="E215" s="60">
        <v>0</v>
      </c>
      <c r="F215" s="60">
        <v>0</v>
      </c>
      <c r="G215" s="60">
        <v>0</v>
      </c>
      <c r="H215" s="51">
        <v>0</v>
      </c>
      <c r="I215" s="51">
        <v>0</v>
      </c>
      <c r="J215" s="51">
        <v>0</v>
      </c>
    </row>
    <row r="216" spans="1:10" ht="15" customHeight="1" x14ac:dyDescent="0.25">
      <c r="A216" s="48"/>
      <c r="B216" s="49">
        <v>45</v>
      </c>
      <c r="C216" s="48" t="s">
        <v>109</v>
      </c>
      <c r="D216" s="50">
        <v>0</v>
      </c>
      <c r="E216" s="50">
        <v>0</v>
      </c>
      <c r="F216" s="50">
        <v>0</v>
      </c>
      <c r="G216" s="50">
        <v>0</v>
      </c>
      <c r="H216" s="51">
        <v>0</v>
      </c>
      <c r="I216" s="51">
        <v>0</v>
      </c>
      <c r="J216" s="51">
        <v>0</v>
      </c>
    </row>
    <row r="217" spans="1:10" ht="15" customHeight="1" x14ac:dyDescent="0.25">
      <c r="A217" s="48"/>
      <c r="B217" s="49">
        <v>451</v>
      </c>
      <c r="C217" s="48" t="s">
        <v>110</v>
      </c>
      <c r="D217" s="50">
        <v>0</v>
      </c>
      <c r="E217" s="50">
        <v>0</v>
      </c>
      <c r="F217" s="50">
        <v>0</v>
      </c>
      <c r="G217" s="50">
        <v>0</v>
      </c>
      <c r="H217" s="51">
        <v>0</v>
      </c>
      <c r="I217" s="51">
        <v>0</v>
      </c>
      <c r="J217" s="51">
        <v>0</v>
      </c>
    </row>
    <row r="218" spans="1:10" ht="15" customHeight="1" x14ac:dyDescent="0.25">
      <c r="A218" s="48"/>
      <c r="B218" s="49">
        <v>4511</v>
      </c>
      <c r="C218" s="48" t="s">
        <v>110</v>
      </c>
      <c r="D218" s="50">
        <v>0</v>
      </c>
      <c r="E218" s="50">
        <v>0</v>
      </c>
      <c r="F218" s="50">
        <v>0</v>
      </c>
      <c r="G218" s="50">
        <v>0</v>
      </c>
      <c r="H218" s="51">
        <v>0</v>
      </c>
      <c r="I218" s="51">
        <v>0</v>
      </c>
      <c r="J218" s="51">
        <v>0</v>
      </c>
    </row>
    <row r="219" spans="1:10" ht="15" customHeight="1" x14ac:dyDescent="0.25">
      <c r="A219" s="59" t="s">
        <v>203</v>
      </c>
      <c r="B219" s="58">
        <v>45111</v>
      </c>
      <c r="C219" s="59" t="s">
        <v>110</v>
      </c>
      <c r="D219" s="60">
        <v>0</v>
      </c>
      <c r="E219" s="60">
        <v>0</v>
      </c>
      <c r="F219" s="60">
        <v>0</v>
      </c>
      <c r="G219" s="60">
        <v>0</v>
      </c>
      <c r="H219" s="51">
        <v>0</v>
      </c>
      <c r="I219" s="51">
        <v>0</v>
      </c>
      <c r="J219" s="51">
        <v>0</v>
      </c>
    </row>
    <row r="220" spans="1:10" ht="15" customHeight="1" x14ac:dyDescent="0.25">
      <c r="A220" s="48"/>
      <c r="B220" s="49">
        <v>454</v>
      </c>
      <c r="C220" s="48" t="s">
        <v>112</v>
      </c>
      <c r="D220" s="50">
        <v>0</v>
      </c>
      <c r="E220" s="50">
        <v>0</v>
      </c>
      <c r="F220" s="50">
        <v>0</v>
      </c>
      <c r="G220" s="50">
        <v>0</v>
      </c>
      <c r="H220" s="51">
        <v>0</v>
      </c>
      <c r="I220" s="51">
        <v>0</v>
      </c>
      <c r="J220" s="51">
        <v>0</v>
      </c>
    </row>
    <row r="221" spans="1:10" s="13" customFormat="1" ht="19.5" customHeight="1" x14ac:dyDescent="0.25">
      <c r="A221" s="48"/>
      <c r="B221" s="49">
        <v>4541</v>
      </c>
      <c r="C221" s="48" t="s">
        <v>112</v>
      </c>
      <c r="D221" s="50">
        <v>0</v>
      </c>
      <c r="E221" s="50">
        <v>0</v>
      </c>
      <c r="F221" s="50">
        <v>0</v>
      </c>
      <c r="G221" s="50">
        <v>0</v>
      </c>
      <c r="H221" s="51">
        <v>0</v>
      </c>
      <c r="I221" s="51">
        <v>0</v>
      </c>
      <c r="J221" s="51">
        <v>0</v>
      </c>
    </row>
    <row r="222" spans="1:10" s="13" customFormat="1" x14ac:dyDescent="0.25">
      <c r="A222" s="59" t="s">
        <v>204</v>
      </c>
      <c r="B222" s="58">
        <v>45411</v>
      </c>
      <c r="C222" s="59" t="s">
        <v>112</v>
      </c>
      <c r="D222" s="60">
        <v>0</v>
      </c>
      <c r="E222" s="60">
        <v>0</v>
      </c>
      <c r="F222" s="60">
        <v>0</v>
      </c>
      <c r="G222" s="60">
        <v>0</v>
      </c>
      <c r="H222" s="51">
        <v>0</v>
      </c>
      <c r="I222" s="51">
        <v>0</v>
      </c>
      <c r="J222" s="51">
        <v>0</v>
      </c>
    </row>
    <row r="223" spans="1:10" s="13" customFormat="1" x14ac:dyDescent="0.25">
      <c r="A223" s="59"/>
      <c r="B223" s="58"/>
      <c r="C223" s="59"/>
      <c r="D223" s="60"/>
      <c r="E223" s="60"/>
      <c r="F223" s="60"/>
      <c r="G223" s="60"/>
      <c r="H223" s="51"/>
      <c r="I223" s="51"/>
      <c r="J223" s="51"/>
    </row>
    <row r="224" spans="1:10" s="13" customFormat="1" ht="1.5" customHeight="1" x14ac:dyDescent="0.25">
      <c r="A224" s="59"/>
      <c r="B224" s="58"/>
      <c r="C224" s="59"/>
      <c r="D224" s="60"/>
      <c r="E224" s="60"/>
      <c r="F224" s="60"/>
      <c r="G224" s="60"/>
      <c r="H224" s="51" t="e">
        <f t="shared" si="31"/>
        <v>#DIV/0!</v>
      </c>
      <c r="I224" s="51" t="e">
        <f t="shared" si="32"/>
        <v>#DIV/0!</v>
      </c>
      <c r="J224" s="51" t="e">
        <f t="shared" si="33"/>
        <v>#DIV/0!</v>
      </c>
    </row>
    <row r="225" spans="1:10" ht="16.5" customHeight="1" x14ac:dyDescent="0.25">
      <c r="A225" s="117" t="s">
        <v>323</v>
      </c>
      <c r="B225" s="117"/>
      <c r="C225" s="117"/>
      <c r="D225" s="88"/>
      <c r="E225" s="88"/>
      <c r="F225" s="88"/>
      <c r="G225" s="88"/>
      <c r="H225" s="51"/>
      <c r="I225" s="51"/>
      <c r="J225" s="51"/>
    </row>
    <row r="226" spans="1:10" ht="16.5" customHeight="1" x14ac:dyDescent="0.25">
      <c r="A226" s="117" t="s">
        <v>311</v>
      </c>
      <c r="B226" s="117"/>
      <c r="C226" s="117"/>
      <c r="D226" s="89"/>
      <c r="E226" s="89"/>
      <c r="F226" s="89"/>
      <c r="G226" s="89"/>
      <c r="H226" s="51"/>
      <c r="I226" s="51"/>
      <c r="J226" s="51"/>
    </row>
    <row r="227" spans="1:10" ht="16.5" customHeight="1" x14ac:dyDescent="0.25">
      <c r="A227" s="117" t="s">
        <v>330</v>
      </c>
      <c r="B227" s="117"/>
      <c r="C227" s="117"/>
      <c r="D227" s="89"/>
      <c r="E227" s="89"/>
      <c r="F227" s="89"/>
      <c r="G227" s="89"/>
      <c r="H227" s="51"/>
      <c r="I227" s="51"/>
      <c r="J227" s="51"/>
    </row>
    <row r="228" spans="1:10" s="13" customFormat="1" ht="17.25" customHeight="1" x14ac:dyDescent="0.25">
      <c r="A228" s="61" t="s">
        <v>5</v>
      </c>
      <c r="B228" s="62" t="s">
        <v>34</v>
      </c>
      <c r="C228" s="61" t="s">
        <v>33</v>
      </c>
      <c r="D228" s="63">
        <f t="shared" ref="D228:D229" si="35">D229</f>
        <v>30000</v>
      </c>
      <c r="E228" s="63">
        <f>D228/7.5345</f>
        <v>3981.6842524387812</v>
      </c>
      <c r="F228" s="63">
        <v>3981.6842524387812</v>
      </c>
      <c r="G228" s="63">
        <v>3981.6842524387812</v>
      </c>
      <c r="H228" s="51">
        <f t="shared" si="31"/>
        <v>0.13272280841462605</v>
      </c>
      <c r="I228" s="51">
        <f t="shared" si="32"/>
        <v>1</v>
      </c>
      <c r="J228" s="51">
        <f t="shared" si="33"/>
        <v>0.13272280841462605</v>
      </c>
    </row>
    <row r="229" spans="1:10" s="13" customFormat="1" ht="12" customHeight="1" x14ac:dyDescent="0.25">
      <c r="A229" s="48"/>
      <c r="B229" s="49">
        <v>4</v>
      </c>
      <c r="C229" s="48" t="s">
        <v>101</v>
      </c>
      <c r="D229" s="50">
        <f t="shared" si="35"/>
        <v>30000</v>
      </c>
      <c r="E229" s="50">
        <f>D229/7.5345</f>
        <v>3981.6842524387812</v>
      </c>
      <c r="F229" s="50">
        <v>3981.6842524387812</v>
      </c>
      <c r="G229" s="50">
        <v>3981.6842524387812</v>
      </c>
      <c r="H229" s="51">
        <f t="shared" si="31"/>
        <v>0.13272280841462605</v>
      </c>
      <c r="I229" s="51">
        <f t="shared" si="32"/>
        <v>1</v>
      </c>
      <c r="J229" s="51">
        <f t="shared" si="33"/>
        <v>0.13272280841462605</v>
      </c>
    </row>
    <row r="230" spans="1:10" s="13" customFormat="1" ht="12" customHeight="1" x14ac:dyDescent="0.25">
      <c r="A230" s="48"/>
      <c r="B230" s="49">
        <v>42</v>
      </c>
      <c r="C230" s="48" t="s">
        <v>102</v>
      </c>
      <c r="D230" s="50">
        <f>SUM(D231+D234+D237)</f>
        <v>30000</v>
      </c>
      <c r="E230" s="50">
        <f t="shared" ref="E230:E239" si="36">D230/7.5345</f>
        <v>3981.6842524387812</v>
      </c>
      <c r="F230" s="50">
        <v>3981.6842524387812</v>
      </c>
      <c r="G230" s="50">
        <v>3981.6842524387812</v>
      </c>
      <c r="H230" s="51">
        <f t="shared" si="31"/>
        <v>0.13272280841462605</v>
      </c>
      <c r="I230" s="51">
        <f t="shared" si="32"/>
        <v>1</v>
      </c>
      <c r="J230" s="51">
        <f t="shared" si="33"/>
        <v>0.13272280841462605</v>
      </c>
    </row>
    <row r="231" spans="1:10" s="13" customFormat="1" ht="15" customHeight="1" x14ac:dyDescent="0.25">
      <c r="A231" s="48"/>
      <c r="B231" s="49">
        <v>422</v>
      </c>
      <c r="C231" s="48" t="s">
        <v>114</v>
      </c>
      <c r="D231" s="50">
        <f t="shared" ref="D231:D232" si="37">D232</f>
        <v>28000</v>
      </c>
      <c r="E231" s="50">
        <f t="shared" si="36"/>
        <v>3716.2386356095294</v>
      </c>
      <c r="F231" s="50">
        <v>3716.2386356095294</v>
      </c>
      <c r="G231" s="50">
        <v>3716.2386356095294</v>
      </c>
      <c r="H231" s="51">
        <f t="shared" si="31"/>
        <v>0.13272280841462605</v>
      </c>
      <c r="I231" s="51">
        <f t="shared" si="32"/>
        <v>1</v>
      </c>
      <c r="J231" s="51">
        <f t="shared" si="33"/>
        <v>0.13272280841462605</v>
      </c>
    </row>
    <row r="232" spans="1:10" s="21" customFormat="1" x14ac:dyDescent="0.25">
      <c r="A232" s="48"/>
      <c r="B232" s="49">
        <v>4227</v>
      </c>
      <c r="C232" s="48" t="s">
        <v>115</v>
      </c>
      <c r="D232" s="50">
        <f t="shared" si="37"/>
        <v>28000</v>
      </c>
      <c r="E232" s="50">
        <f t="shared" si="36"/>
        <v>3716.2386356095294</v>
      </c>
      <c r="F232" s="50">
        <v>3716.2386356095294</v>
      </c>
      <c r="G232" s="50">
        <v>3716.2386356095294</v>
      </c>
      <c r="H232" s="51">
        <f t="shared" si="31"/>
        <v>0.13272280841462605</v>
      </c>
      <c r="I232" s="51">
        <f t="shared" si="32"/>
        <v>1</v>
      </c>
      <c r="J232" s="51">
        <f t="shared" si="33"/>
        <v>0.13272280841462605</v>
      </c>
    </row>
    <row r="233" spans="1:10" s="13" customFormat="1" x14ac:dyDescent="0.25">
      <c r="A233" s="59" t="s">
        <v>205</v>
      </c>
      <c r="B233" s="58">
        <v>42273</v>
      </c>
      <c r="C233" s="59" t="s">
        <v>116</v>
      </c>
      <c r="D233" s="60">
        <v>28000</v>
      </c>
      <c r="E233" s="60">
        <f t="shared" si="36"/>
        <v>3716.2386356095294</v>
      </c>
      <c r="F233" s="60">
        <v>3716.2386356095294</v>
      </c>
      <c r="G233" s="60">
        <v>3716.2386356095294</v>
      </c>
      <c r="H233" s="51">
        <f t="shared" si="31"/>
        <v>0.13272280841462605</v>
      </c>
      <c r="I233" s="51">
        <f t="shared" si="32"/>
        <v>1</v>
      </c>
      <c r="J233" s="51">
        <f t="shared" si="33"/>
        <v>0.13272280841462605</v>
      </c>
    </row>
    <row r="234" spans="1:10" s="21" customFormat="1" x14ac:dyDescent="0.25">
      <c r="A234" s="48"/>
      <c r="B234" s="49">
        <v>424</v>
      </c>
      <c r="C234" s="48" t="s">
        <v>117</v>
      </c>
      <c r="D234" s="50">
        <f t="shared" ref="D234:D235" si="38">D235</f>
        <v>2000</v>
      </c>
      <c r="E234" s="50">
        <f t="shared" si="36"/>
        <v>265.44561682925212</v>
      </c>
      <c r="F234" s="50">
        <v>265.44561682925212</v>
      </c>
      <c r="G234" s="50">
        <v>265.44561682925212</v>
      </c>
      <c r="H234" s="51">
        <f t="shared" si="31"/>
        <v>0.13272280841462605</v>
      </c>
      <c r="I234" s="51">
        <f t="shared" si="32"/>
        <v>1</v>
      </c>
      <c r="J234" s="51">
        <f t="shared" si="33"/>
        <v>0.13272280841462605</v>
      </c>
    </row>
    <row r="235" spans="1:10" ht="12" customHeight="1" x14ac:dyDescent="0.25">
      <c r="A235" s="48"/>
      <c r="B235" s="49">
        <v>4241</v>
      </c>
      <c r="C235" s="48" t="s">
        <v>118</v>
      </c>
      <c r="D235" s="50">
        <f t="shared" si="38"/>
        <v>2000</v>
      </c>
      <c r="E235" s="50">
        <f>D235/7.5345</f>
        <v>265.44561682925212</v>
      </c>
      <c r="F235" s="50">
        <v>265.44561682925212</v>
      </c>
      <c r="G235" s="50">
        <v>265.44561682925212</v>
      </c>
      <c r="H235" s="51">
        <f t="shared" si="31"/>
        <v>0.13272280841462605</v>
      </c>
      <c r="I235" s="51">
        <f t="shared" si="32"/>
        <v>1</v>
      </c>
      <c r="J235" s="51">
        <f t="shared" si="33"/>
        <v>0.13272280841462605</v>
      </c>
    </row>
    <row r="236" spans="1:10" ht="12" customHeight="1" x14ac:dyDescent="0.25">
      <c r="A236" s="59" t="s">
        <v>206</v>
      </c>
      <c r="B236" s="58">
        <v>42411</v>
      </c>
      <c r="C236" s="59" t="s">
        <v>119</v>
      </c>
      <c r="D236" s="60">
        <v>2000</v>
      </c>
      <c r="E236" s="50">
        <f>D236/7.5345</f>
        <v>265.44561682925212</v>
      </c>
      <c r="F236" s="60">
        <v>265.44561682925212</v>
      </c>
      <c r="G236" s="60">
        <v>265.44561682925212</v>
      </c>
      <c r="H236" s="51">
        <f t="shared" si="31"/>
        <v>0.13272280841462605</v>
      </c>
      <c r="I236" s="51">
        <f t="shared" si="32"/>
        <v>1</v>
      </c>
      <c r="J236" s="51">
        <f t="shared" si="33"/>
        <v>0.13272280841462605</v>
      </c>
    </row>
    <row r="237" spans="1:10" x14ac:dyDescent="0.25">
      <c r="A237" s="48"/>
      <c r="B237" s="49">
        <v>426</v>
      </c>
      <c r="C237" s="48" t="s">
        <v>120</v>
      </c>
      <c r="D237" s="50">
        <v>0</v>
      </c>
      <c r="E237" s="50">
        <f t="shared" si="36"/>
        <v>0</v>
      </c>
      <c r="F237" s="50">
        <v>0</v>
      </c>
      <c r="G237" s="50">
        <v>0</v>
      </c>
      <c r="H237" s="51">
        <v>0</v>
      </c>
      <c r="I237" s="51">
        <v>0</v>
      </c>
      <c r="J237" s="51">
        <v>0</v>
      </c>
    </row>
    <row r="238" spans="1:10" ht="12" customHeight="1" x14ac:dyDescent="0.25">
      <c r="A238" s="48"/>
      <c r="B238" s="49">
        <v>4262</v>
      </c>
      <c r="C238" s="48" t="s">
        <v>121</v>
      </c>
      <c r="D238" s="50">
        <f>D239</f>
        <v>0</v>
      </c>
      <c r="E238" s="50">
        <f t="shared" si="36"/>
        <v>0</v>
      </c>
      <c r="F238" s="50">
        <v>0</v>
      </c>
      <c r="G238" s="50">
        <v>0</v>
      </c>
      <c r="H238" s="51">
        <v>0</v>
      </c>
      <c r="I238" s="51">
        <v>0</v>
      </c>
      <c r="J238" s="51">
        <v>0</v>
      </c>
    </row>
    <row r="239" spans="1:10" s="13" customFormat="1" x14ac:dyDescent="0.25">
      <c r="A239" s="59" t="s">
        <v>207</v>
      </c>
      <c r="B239" s="58">
        <v>42621</v>
      </c>
      <c r="C239" s="59" t="s">
        <v>121</v>
      </c>
      <c r="D239" s="60">
        <v>0</v>
      </c>
      <c r="E239" s="50">
        <f t="shared" si="36"/>
        <v>0</v>
      </c>
      <c r="F239" s="60">
        <v>0</v>
      </c>
      <c r="G239" s="60">
        <v>0</v>
      </c>
      <c r="H239" s="51">
        <v>0</v>
      </c>
      <c r="I239" s="51">
        <v>0</v>
      </c>
      <c r="J239" s="51">
        <v>0</v>
      </c>
    </row>
    <row r="240" spans="1:10" s="13" customFormat="1" x14ac:dyDescent="0.25">
      <c r="A240" s="59"/>
      <c r="B240" s="58"/>
      <c r="C240" s="59"/>
      <c r="D240" s="60"/>
      <c r="E240" s="60"/>
      <c r="F240" s="60"/>
      <c r="G240" s="60"/>
      <c r="H240" s="51"/>
      <c r="I240" s="51"/>
      <c r="J240" s="51"/>
    </row>
    <row r="241" spans="1:10" ht="16.5" customHeight="1" x14ac:dyDescent="0.25">
      <c r="A241" s="117" t="s">
        <v>323</v>
      </c>
      <c r="B241" s="117"/>
      <c r="C241" s="117"/>
      <c r="D241" s="88"/>
      <c r="E241" s="88"/>
      <c r="F241" s="88"/>
      <c r="G241" s="88"/>
      <c r="H241" s="51"/>
      <c r="I241" s="51"/>
      <c r="J241" s="51"/>
    </row>
    <row r="242" spans="1:10" ht="16.5" customHeight="1" x14ac:dyDescent="0.25">
      <c r="A242" s="117" t="s">
        <v>312</v>
      </c>
      <c r="B242" s="117"/>
      <c r="C242" s="117"/>
      <c r="D242" s="90"/>
      <c r="E242" s="90"/>
      <c r="F242" s="90"/>
      <c r="G242" s="90"/>
      <c r="H242" s="51"/>
      <c r="I242" s="51"/>
      <c r="J242" s="51"/>
    </row>
    <row r="243" spans="1:10" s="13" customFormat="1" x14ac:dyDescent="0.25">
      <c r="A243" s="61" t="s">
        <v>5</v>
      </c>
      <c r="B243" s="62"/>
      <c r="C243" s="61" t="s">
        <v>333</v>
      </c>
      <c r="D243" s="63">
        <f>D244+D246+D249+D252</f>
        <v>382000</v>
      </c>
      <c r="E243" s="63">
        <f t="shared" ref="E243:E253" si="39">D243/7.5345</f>
        <v>50700.112814387146</v>
      </c>
      <c r="F243" s="63">
        <v>50700.112814387146</v>
      </c>
      <c r="G243" s="63">
        <v>50700.112814387146</v>
      </c>
      <c r="H243" s="51">
        <f>F243/D243</f>
        <v>0.13272280841462603</v>
      </c>
      <c r="I243" s="51">
        <f>G243/F243</f>
        <v>1</v>
      </c>
      <c r="J243" s="51">
        <f>G243/D243</f>
        <v>0.13272280841462603</v>
      </c>
    </row>
    <row r="244" spans="1:10" ht="17.25" customHeight="1" x14ac:dyDescent="0.25">
      <c r="A244" s="117" t="s">
        <v>332</v>
      </c>
      <c r="B244" s="117"/>
      <c r="C244" s="117"/>
      <c r="D244" s="90">
        <f>D245</f>
        <v>5000</v>
      </c>
      <c r="E244" s="90">
        <f t="shared" si="39"/>
        <v>663.61404207313024</v>
      </c>
      <c r="F244" s="90">
        <v>663.61404207313024</v>
      </c>
      <c r="G244" s="90">
        <v>663.61404207313024</v>
      </c>
      <c r="H244" s="51">
        <f t="shared" si="31"/>
        <v>0.13272280841462605</v>
      </c>
      <c r="I244" s="51">
        <f t="shared" si="32"/>
        <v>1</v>
      </c>
      <c r="J244" s="51">
        <f t="shared" si="33"/>
        <v>0.13272280841462605</v>
      </c>
    </row>
    <row r="245" spans="1:10" s="22" customFormat="1" x14ac:dyDescent="0.25">
      <c r="A245" s="91" t="s">
        <v>334</v>
      </c>
      <c r="B245" s="92">
        <v>32119</v>
      </c>
      <c r="C245" s="91" t="s">
        <v>338</v>
      </c>
      <c r="D245" s="93">
        <v>5000</v>
      </c>
      <c r="E245" s="93">
        <f t="shared" si="39"/>
        <v>663.61404207313024</v>
      </c>
      <c r="F245" s="93">
        <v>663.61404207313024</v>
      </c>
      <c r="G245" s="93">
        <v>663.61404207313024</v>
      </c>
      <c r="H245" s="51">
        <f t="shared" si="31"/>
        <v>0.13272280841462605</v>
      </c>
      <c r="I245" s="51">
        <f t="shared" si="32"/>
        <v>1</v>
      </c>
      <c r="J245" s="51">
        <f t="shared" si="33"/>
        <v>0.13272280841462605</v>
      </c>
    </row>
    <row r="246" spans="1:10" ht="16.5" customHeight="1" x14ac:dyDescent="0.25">
      <c r="A246" s="117" t="s">
        <v>348</v>
      </c>
      <c r="B246" s="117"/>
      <c r="C246" s="117"/>
      <c r="D246" s="90">
        <f>D247+D248</f>
        <v>14600</v>
      </c>
      <c r="E246" s="90">
        <f t="shared" si="39"/>
        <v>1937.7530028535402</v>
      </c>
      <c r="F246" s="90">
        <v>1937.7530028535402</v>
      </c>
      <c r="G246" s="90">
        <v>1937.7530028535402</v>
      </c>
      <c r="H246" s="51">
        <f t="shared" si="31"/>
        <v>0.13272280841462605</v>
      </c>
      <c r="I246" s="51">
        <f t="shared" si="32"/>
        <v>1</v>
      </c>
      <c r="J246" s="51">
        <f t="shared" si="33"/>
        <v>0.13272280841462605</v>
      </c>
    </row>
    <row r="247" spans="1:10" s="22" customFormat="1" x14ac:dyDescent="0.25">
      <c r="A247" s="91" t="s">
        <v>335</v>
      </c>
      <c r="B247" s="92">
        <v>32329</v>
      </c>
      <c r="C247" s="91" t="s">
        <v>339</v>
      </c>
      <c r="D247" s="93">
        <v>9600</v>
      </c>
      <c r="E247" s="93">
        <f t="shared" si="39"/>
        <v>1274.1389607804101</v>
      </c>
      <c r="F247" s="93">
        <v>1274.1389607804101</v>
      </c>
      <c r="G247" s="93">
        <v>1274.1389607804101</v>
      </c>
      <c r="H247" s="51">
        <f t="shared" si="31"/>
        <v>0.13272280841462605</v>
      </c>
      <c r="I247" s="51">
        <f t="shared" si="32"/>
        <v>1</v>
      </c>
      <c r="J247" s="51">
        <f t="shared" si="33"/>
        <v>0.13272280841462605</v>
      </c>
    </row>
    <row r="248" spans="1:10" s="22" customFormat="1" x14ac:dyDescent="0.25">
      <c r="A248" s="91"/>
      <c r="B248" s="92">
        <v>32329</v>
      </c>
      <c r="C248" s="91" t="s">
        <v>387</v>
      </c>
      <c r="D248" s="93">
        <v>5000</v>
      </c>
      <c r="E248" s="93">
        <f t="shared" si="39"/>
        <v>663.61404207313024</v>
      </c>
      <c r="F248" s="93">
        <v>663.61404207313024</v>
      </c>
      <c r="G248" s="93">
        <v>663.61404207313024</v>
      </c>
      <c r="H248" s="51"/>
      <c r="I248" s="51"/>
      <c r="J248" s="51"/>
    </row>
    <row r="249" spans="1:10" ht="16.5" customHeight="1" x14ac:dyDescent="0.25">
      <c r="A249" s="117" t="s">
        <v>375</v>
      </c>
      <c r="B249" s="117"/>
      <c r="C249" s="117"/>
      <c r="D249" s="90">
        <f>D250+D251</f>
        <v>17400</v>
      </c>
      <c r="E249" s="90">
        <f t="shared" si="39"/>
        <v>2309.3768664144932</v>
      </c>
      <c r="F249" s="90">
        <v>2309.3768664144932</v>
      </c>
      <c r="G249" s="90">
        <v>2309.3768664144932</v>
      </c>
      <c r="H249" s="51">
        <f t="shared" ref="H249:H306" si="40">F249/D249</f>
        <v>0.13272280841462605</v>
      </c>
      <c r="I249" s="51">
        <f t="shared" ref="I249:I306" si="41">G249/F249</f>
        <v>1</v>
      </c>
      <c r="J249" s="51">
        <f t="shared" ref="J249:J306" si="42">G249/D249</f>
        <v>0.13272280841462605</v>
      </c>
    </row>
    <row r="250" spans="1:10" s="22" customFormat="1" x14ac:dyDescent="0.25">
      <c r="A250" s="91" t="s">
        <v>336</v>
      </c>
      <c r="B250" s="92">
        <v>31219</v>
      </c>
      <c r="C250" s="91" t="s">
        <v>374</v>
      </c>
      <c r="D250" s="93">
        <v>15400</v>
      </c>
      <c r="E250" s="93">
        <f t="shared" si="39"/>
        <v>2043.9312495852412</v>
      </c>
      <c r="F250" s="93">
        <v>2043.9312495852412</v>
      </c>
      <c r="G250" s="93">
        <v>2043.9312495852412</v>
      </c>
      <c r="H250" s="51">
        <f t="shared" si="40"/>
        <v>0.13272280841462605</v>
      </c>
      <c r="I250" s="51">
        <f t="shared" si="41"/>
        <v>1</v>
      </c>
      <c r="J250" s="51">
        <f t="shared" si="42"/>
        <v>0.13272280841462605</v>
      </c>
    </row>
    <row r="251" spans="1:10" s="22" customFormat="1" x14ac:dyDescent="0.25">
      <c r="A251" s="91" t="s">
        <v>337</v>
      </c>
      <c r="B251" s="92">
        <v>31219</v>
      </c>
      <c r="C251" s="91" t="s">
        <v>374</v>
      </c>
      <c r="D251" s="93">
        <v>2000</v>
      </c>
      <c r="E251" s="93">
        <f t="shared" si="39"/>
        <v>265.44561682925212</v>
      </c>
      <c r="F251" s="93">
        <v>265.44561682925212</v>
      </c>
      <c r="G251" s="93">
        <v>265.44561682925212</v>
      </c>
      <c r="H251" s="51">
        <f t="shared" si="40"/>
        <v>0.13272280841462605</v>
      </c>
      <c r="I251" s="51">
        <f t="shared" si="41"/>
        <v>1</v>
      </c>
      <c r="J251" s="51">
        <f t="shared" si="42"/>
        <v>0.13272280841462605</v>
      </c>
    </row>
    <row r="252" spans="1:10" s="13" customFormat="1" ht="27" customHeight="1" x14ac:dyDescent="0.25">
      <c r="A252" s="117" t="s">
        <v>349</v>
      </c>
      <c r="B252" s="117"/>
      <c r="C252" s="117"/>
      <c r="D252" s="88">
        <f>SUM(D253:D255)</f>
        <v>345000</v>
      </c>
      <c r="E252" s="88">
        <f t="shared" si="39"/>
        <v>45789.368903045986</v>
      </c>
      <c r="F252" s="88">
        <v>45789.368903045986</v>
      </c>
      <c r="G252" s="88">
        <v>45789.368903045986</v>
      </c>
      <c r="H252" s="51">
        <f t="shared" si="40"/>
        <v>0.13272280841462605</v>
      </c>
      <c r="I252" s="51">
        <f t="shared" si="41"/>
        <v>1</v>
      </c>
      <c r="J252" s="51">
        <f t="shared" si="42"/>
        <v>0.13272280841462605</v>
      </c>
    </row>
    <row r="253" spans="1:10" s="13" customFormat="1" x14ac:dyDescent="0.25">
      <c r="A253" s="94"/>
      <c r="B253" s="95">
        <v>32359</v>
      </c>
      <c r="C253" s="94" t="s">
        <v>70</v>
      </c>
      <c r="D253" s="96">
        <v>0</v>
      </c>
      <c r="E253" s="96">
        <f t="shared" si="39"/>
        <v>0</v>
      </c>
      <c r="F253" s="96">
        <v>0</v>
      </c>
      <c r="G253" s="96">
        <v>0</v>
      </c>
      <c r="H253" s="51">
        <v>0</v>
      </c>
      <c r="I253" s="51">
        <v>0</v>
      </c>
      <c r="J253" s="51">
        <v>0</v>
      </c>
    </row>
    <row r="254" spans="1:10" s="21" customFormat="1" x14ac:dyDescent="0.25">
      <c r="A254" s="94"/>
      <c r="B254" s="95">
        <v>32321</v>
      </c>
      <c r="C254" s="94" t="s">
        <v>65</v>
      </c>
      <c r="D254" s="96">
        <v>245000</v>
      </c>
      <c r="E254" s="96">
        <f t="shared" ref="E254:E255" si="43">D254/7.5345</f>
        <v>32517.088061583381</v>
      </c>
      <c r="F254" s="96">
        <v>32517.088061583381</v>
      </c>
      <c r="G254" s="96">
        <v>32517.088061583381</v>
      </c>
      <c r="H254" s="51">
        <f t="shared" si="40"/>
        <v>0.13272280841462605</v>
      </c>
      <c r="I254" s="51">
        <f t="shared" si="41"/>
        <v>1</v>
      </c>
      <c r="J254" s="51">
        <f t="shared" si="42"/>
        <v>0.13272280841462605</v>
      </c>
    </row>
    <row r="255" spans="1:10" s="21" customFormat="1" x14ac:dyDescent="0.25">
      <c r="A255" s="94"/>
      <c r="B255" s="95">
        <v>422</v>
      </c>
      <c r="C255" s="94" t="s">
        <v>114</v>
      </c>
      <c r="D255" s="96">
        <v>100000</v>
      </c>
      <c r="E255" s="96">
        <f t="shared" si="43"/>
        <v>13272.280841462605</v>
      </c>
      <c r="F255" s="96">
        <v>13272.280841462605</v>
      </c>
      <c r="G255" s="96">
        <v>13272.280841462605</v>
      </c>
      <c r="H255" s="51">
        <f t="shared" si="40"/>
        <v>0.13272280841462605</v>
      </c>
      <c r="I255" s="51">
        <f t="shared" si="41"/>
        <v>1</v>
      </c>
      <c r="J255" s="51">
        <f t="shared" si="42"/>
        <v>0.13272280841462605</v>
      </c>
    </row>
    <row r="256" spans="1:10" s="21" customFormat="1" x14ac:dyDescent="0.25">
      <c r="A256" s="59"/>
      <c r="B256" s="58"/>
      <c r="C256" s="59"/>
      <c r="D256" s="60"/>
      <c r="E256" s="60"/>
      <c r="F256" s="60"/>
      <c r="G256" s="60"/>
      <c r="H256" s="51"/>
      <c r="I256" s="51"/>
      <c r="J256" s="51"/>
    </row>
    <row r="257" spans="1:10" ht="16.5" customHeight="1" x14ac:dyDescent="0.25">
      <c r="A257" s="117" t="s">
        <v>323</v>
      </c>
      <c r="B257" s="117"/>
      <c r="C257" s="117"/>
      <c r="D257" s="88"/>
      <c r="E257" s="88"/>
      <c r="F257" s="88"/>
      <c r="G257" s="88"/>
      <c r="H257" s="51"/>
      <c r="I257" s="51"/>
      <c r="J257" s="51"/>
    </row>
    <row r="258" spans="1:10" ht="16.5" customHeight="1" x14ac:dyDescent="0.25">
      <c r="A258" s="117" t="s">
        <v>311</v>
      </c>
      <c r="B258" s="117"/>
      <c r="C258" s="117"/>
      <c r="D258" s="89"/>
      <c r="E258" s="89"/>
      <c r="F258" s="89"/>
      <c r="G258" s="89"/>
      <c r="H258" s="51"/>
      <c r="I258" s="51"/>
      <c r="J258" s="51"/>
    </row>
    <row r="259" spans="1:10" s="13" customFormat="1" x14ac:dyDescent="0.25">
      <c r="A259" s="117" t="s">
        <v>331</v>
      </c>
      <c r="B259" s="117"/>
      <c r="C259" s="117"/>
      <c r="D259" s="88"/>
      <c r="E259" s="88"/>
      <c r="F259" s="88"/>
      <c r="G259" s="88"/>
      <c r="H259" s="51"/>
      <c r="I259" s="51"/>
      <c r="J259" s="51"/>
    </row>
    <row r="260" spans="1:10" s="21" customFormat="1" x14ac:dyDescent="0.25">
      <c r="A260" s="61" t="s">
        <v>5</v>
      </c>
      <c r="B260" s="62" t="s">
        <v>156</v>
      </c>
      <c r="C260" s="61" t="s">
        <v>6</v>
      </c>
      <c r="D260" s="63">
        <f>D261+D278+D283</f>
        <v>20192.47</v>
      </c>
      <c r="E260" s="63">
        <f>E261+E278+E283</f>
        <v>2680.0013272280839</v>
      </c>
      <c r="F260" s="63">
        <v>2680.0013272280839</v>
      </c>
      <c r="G260" s="63">
        <v>2680.0013272280839</v>
      </c>
      <c r="H260" s="51">
        <f t="shared" si="40"/>
        <v>0.13272280841462603</v>
      </c>
      <c r="I260" s="51">
        <f t="shared" si="41"/>
        <v>1</v>
      </c>
      <c r="J260" s="51">
        <f t="shared" si="42"/>
        <v>0.13272280841462603</v>
      </c>
    </row>
    <row r="261" spans="1:10" s="13" customFormat="1" x14ac:dyDescent="0.25">
      <c r="A261" s="48"/>
      <c r="B261" s="49">
        <v>3</v>
      </c>
      <c r="C261" s="48" t="s">
        <v>35</v>
      </c>
      <c r="D261" s="50">
        <f>D262</f>
        <v>14014.18</v>
      </c>
      <c r="E261" s="50">
        <f>E262</f>
        <v>1860.0013272280839</v>
      </c>
      <c r="F261" s="96">
        <v>1860.0013272280839</v>
      </c>
      <c r="G261" s="50">
        <v>1860.0013272280839</v>
      </c>
      <c r="H261" s="51">
        <f t="shared" si="40"/>
        <v>0.13272280841462603</v>
      </c>
      <c r="I261" s="51">
        <f t="shared" si="41"/>
        <v>1</v>
      </c>
      <c r="J261" s="51">
        <f t="shared" si="42"/>
        <v>0.13272280841462603</v>
      </c>
    </row>
    <row r="262" spans="1:10" s="13" customFormat="1" x14ac:dyDescent="0.25">
      <c r="A262" s="48"/>
      <c r="B262" s="49">
        <v>32</v>
      </c>
      <c r="C262" s="48" t="s">
        <v>36</v>
      </c>
      <c r="D262" s="50">
        <f>D263+D272+D275</f>
        <v>14014.18</v>
      </c>
      <c r="E262" s="50">
        <f>E263+E272+E275</f>
        <v>1860.0013272280839</v>
      </c>
      <c r="F262" s="96">
        <v>1860.0013272280839</v>
      </c>
      <c r="G262" s="50">
        <v>1860.0013272280839</v>
      </c>
      <c r="H262" s="51">
        <f t="shared" si="40"/>
        <v>0.13272280841462603</v>
      </c>
      <c r="I262" s="51">
        <f t="shared" si="41"/>
        <v>1</v>
      </c>
      <c r="J262" s="51">
        <f t="shared" si="42"/>
        <v>0.13272280841462603</v>
      </c>
    </row>
    <row r="263" spans="1:10" s="13" customFormat="1" x14ac:dyDescent="0.25">
      <c r="A263" s="48"/>
      <c r="B263" s="49">
        <v>322</v>
      </c>
      <c r="C263" s="48" t="s">
        <v>43</v>
      </c>
      <c r="D263" s="50">
        <f>D268+D270+D266+D264</f>
        <v>9493.4700000000012</v>
      </c>
      <c r="E263" s="50">
        <f>E268+E270+E266+E264</f>
        <v>1260</v>
      </c>
      <c r="F263" s="96">
        <v>1260</v>
      </c>
      <c r="G263" s="50">
        <v>1260</v>
      </c>
      <c r="H263" s="51">
        <f t="shared" si="40"/>
        <v>0.13272280841462603</v>
      </c>
      <c r="I263" s="51">
        <f t="shared" si="41"/>
        <v>1</v>
      </c>
      <c r="J263" s="51">
        <f t="shared" si="42"/>
        <v>0.13272280841462603</v>
      </c>
    </row>
    <row r="264" spans="1:10" s="13" customFormat="1" x14ac:dyDescent="0.25">
      <c r="A264" s="48"/>
      <c r="B264" s="49">
        <v>3221</v>
      </c>
      <c r="C264" s="48" t="s">
        <v>44</v>
      </c>
      <c r="D264" s="50">
        <f>D265</f>
        <v>1958.97</v>
      </c>
      <c r="E264" s="50">
        <f>E265</f>
        <v>260</v>
      </c>
      <c r="F264" s="96">
        <v>260</v>
      </c>
      <c r="G264" s="50">
        <v>260</v>
      </c>
      <c r="H264" s="51">
        <f t="shared" si="40"/>
        <v>0.13272280841462605</v>
      </c>
      <c r="I264" s="51">
        <f t="shared" si="41"/>
        <v>1</v>
      </c>
      <c r="J264" s="51">
        <f t="shared" si="42"/>
        <v>0.13272280841462605</v>
      </c>
    </row>
    <row r="265" spans="1:10" s="13" customFormat="1" x14ac:dyDescent="0.25">
      <c r="A265" s="97"/>
      <c r="B265" s="58">
        <v>322110</v>
      </c>
      <c r="C265" s="59" t="s">
        <v>45</v>
      </c>
      <c r="D265" s="60">
        <v>1958.97</v>
      </c>
      <c r="E265" s="60">
        <f>D265/7.5345</f>
        <v>260</v>
      </c>
      <c r="F265" s="111">
        <v>260</v>
      </c>
      <c r="G265" s="60">
        <v>260</v>
      </c>
      <c r="H265" s="51">
        <f t="shared" si="40"/>
        <v>0.13272280841462605</v>
      </c>
      <c r="I265" s="51">
        <f t="shared" si="41"/>
        <v>1</v>
      </c>
      <c r="J265" s="51">
        <f t="shared" si="42"/>
        <v>0.13272280841462605</v>
      </c>
    </row>
    <row r="266" spans="1:10" s="13" customFormat="1" x14ac:dyDescent="0.25">
      <c r="A266" s="48"/>
      <c r="B266" s="49">
        <v>3222</v>
      </c>
      <c r="C266" s="48" t="s">
        <v>47</v>
      </c>
      <c r="D266" s="50">
        <f>D267</f>
        <v>3013.8</v>
      </c>
      <c r="E266" s="50">
        <f>E267</f>
        <v>400</v>
      </c>
      <c r="F266" s="96">
        <v>400</v>
      </c>
      <c r="G266" s="50">
        <v>400</v>
      </c>
      <c r="H266" s="51">
        <f t="shared" si="40"/>
        <v>0.13272280841462605</v>
      </c>
      <c r="I266" s="51">
        <f t="shared" si="41"/>
        <v>1</v>
      </c>
      <c r="J266" s="51">
        <f t="shared" si="42"/>
        <v>0.13272280841462605</v>
      </c>
    </row>
    <row r="267" spans="1:10" s="13" customFormat="1" x14ac:dyDescent="0.25">
      <c r="A267" s="97"/>
      <c r="B267" s="58">
        <v>32222</v>
      </c>
      <c r="C267" s="59" t="s">
        <v>293</v>
      </c>
      <c r="D267" s="60">
        <v>3013.8</v>
      </c>
      <c r="E267" s="60">
        <f>D267/7.5345</f>
        <v>400</v>
      </c>
      <c r="F267" s="111">
        <v>400</v>
      </c>
      <c r="G267" s="60">
        <v>400</v>
      </c>
      <c r="H267" s="51">
        <f t="shared" si="40"/>
        <v>0.13272280841462605</v>
      </c>
      <c r="I267" s="51">
        <f t="shared" si="41"/>
        <v>1</v>
      </c>
      <c r="J267" s="51">
        <f t="shared" si="42"/>
        <v>0.13272280841462605</v>
      </c>
    </row>
    <row r="268" spans="1:10" s="13" customFormat="1" x14ac:dyDescent="0.25">
      <c r="A268" s="48"/>
      <c r="B268" s="49">
        <v>3224</v>
      </c>
      <c r="C268" s="48" t="s">
        <v>208</v>
      </c>
      <c r="D268" s="50">
        <f>D269</f>
        <v>1506.9</v>
      </c>
      <c r="E268" s="50">
        <f>E269</f>
        <v>200</v>
      </c>
      <c r="F268" s="96">
        <v>200</v>
      </c>
      <c r="G268" s="50">
        <v>200</v>
      </c>
      <c r="H268" s="51">
        <f t="shared" si="40"/>
        <v>0.13272280841462605</v>
      </c>
      <c r="I268" s="51">
        <f t="shared" si="41"/>
        <v>1</v>
      </c>
      <c r="J268" s="51">
        <f t="shared" si="42"/>
        <v>0.13272280841462605</v>
      </c>
    </row>
    <row r="269" spans="1:10" s="13" customFormat="1" ht="30" x14ac:dyDescent="0.25">
      <c r="A269" s="59" t="s">
        <v>210</v>
      </c>
      <c r="B269" s="58">
        <v>32244</v>
      </c>
      <c r="C269" s="59" t="s">
        <v>209</v>
      </c>
      <c r="D269" s="60">
        <v>1506.9</v>
      </c>
      <c r="E269" s="60">
        <f>D269/7.5345</f>
        <v>200</v>
      </c>
      <c r="F269" s="111">
        <v>200</v>
      </c>
      <c r="G269" s="60">
        <v>200</v>
      </c>
      <c r="H269" s="51">
        <f t="shared" si="40"/>
        <v>0.13272280841462605</v>
      </c>
      <c r="I269" s="51">
        <f t="shared" si="41"/>
        <v>1</v>
      </c>
      <c r="J269" s="51">
        <f t="shared" si="42"/>
        <v>0.13272280841462605</v>
      </c>
    </row>
    <row r="270" spans="1:10" s="13" customFormat="1" x14ac:dyDescent="0.25">
      <c r="A270" s="59"/>
      <c r="B270" s="49">
        <v>3225</v>
      </c>
      <c r="C270" s="48" t="s">
        <v>56</v>
      </c>
      <c r="D270" s="50">
        <f>D271</f>
        <v>3013.8</v>
      </c>
      <c r="E270" s="50">
        <f>E271</f>
        <v>400</v>
      </c>
      <c r="F270" s="96">
        <v>400</v>
      </c>
      <c r="G270" s="50">
        <v>400</v>
      </c>
      <c r="H270" s="51">
        <f t="shared" si="40"/>
        <v>0.13272280841462605</v>
      </c>
      <c r="I270" s="51">
        <f t="shared" si="41"/>
        <v>1</v>
      </c>
      <c r="J270" s="51">
        <f t="shared" si="42"/>
        <v>0.13272280841462605</v>
      </c>
    </row>
    <row r="271" spans="1:10" s="13" customFormat="1" x14ac:dyDescent="0.25">
      <c r="A271" s="59" t="s">
        <v>211</v>
      </c>
      <c r="B271" s="58">
        <v>32251</v>
      </c>
      <c r="C271" s="59" t="s">
        <v>57</v>
      </c>
      <c r="D271" s="60">
        <v>3013.8</v>
      </c>
      <c r="E271" s="60">
        <f>D271/7.5345</f>
        <v>400</v>
      </c>
      <c r="F271" s="96">
        <v>400</v>
      </c>
      <c r="G271" s="60">
        <v>400</v>
      </c>
      <c r="H271" s="51">
        <f t="shared" si="40"/>
        <v>0.13272280841462605</v>
      </c>
      <c r="I271" s="51">
        <f t="shared" si="41"/>
        <v>1</v>
      </c>
      <c r="J271" s="51">
        <f t="shared" si="42"/>
        <v>0.13272280841462605</v>
      </c>
    </row>
    <row r="272" spans="1:10" s="13" customFormat="1" x14ac:dyDescent="0.25">
      <c r="A272" s="59"/>
      <c r="B272" s="49">
        <v>323</v>
      </c>
      <c r="C272" s="48" t="s">
        <v>60</v>
      </c>
      <c r="D272" s="50">
        <f t="shared" ref="D272:E273" si="44">D273</f>
        <v>527.41999999999996</v>
      </c>
      <c r="E272" s="50">
        <f t="shared" si="44"/>
        <v>70.000663614042068</v>
      </c>
      <c r="F272" s="111">
        <v>70.000663614042068</v>
      </c>
      <c r="G272" s="50">
        <v>70.000663614042068</v>
      </c>
      <c r="H272" s="51">
        <f t="shared" si="40"/>
        <v>0.13272280841462605</v>
      </c>
      <c r="I272" s="51">
        <f t="shared" si="41"/>
        <v>1</v>
      </c>
      <c r="J272" s="51">
        <f t="shared" si="42"/>
        <v>0.13272280841462605</v>
      </c>
    </row>
    <row r="273" spans="1:10" s="13" customFormat="1" x14ac:dyDescent="0.25">
      <c r="A273" s="59"/>
      <c r="B273" s="49">
        <v>3231</v>
      </c>
      <c r="C273" s="48" t="s">
        <v>61</v>
      </c>
      <c r="D273" s="50">
        <f t="shared" si="44"/>
        <v>527.41999999999996</v>
      </c>
      <c r="E273" s="50">
        <f t="shared" si="44"/>
        <v>70.000663614042068</v>
      </c>
      <c r="F273" s="96">
        <v>70.000663614042068</v>
      </c>
      <c r="G273" s="50">
        <v>70.000663614042068</v>
      </c>
      <c r="H273" s="51">
        <f t="shared" si="40"/>
        <v>0.13272280841462605</v>
      </c>
      <c r="I273" s="51">
        <f t="shared" si="41"/>
        <v>1</v>
      </c>
      <c r="J273" s="51">
        <f t="shared" si="42"/>
        <v>0.13272280841462605</v>
      </c>
    </row>
    <row r="274" spans="1:10" s="13" customFormat="1" x14ac:dyDescent="0.25">
      <c r="A274" s="98"/>
      <c r="B274" s="58">
        <v>32319</v>
      </c>
      <c r="C274" s="59" t="s">
        <v>64</v>
      </c>
      <c r="D274" s="60">
        <v>527.41999999999996</v>
      </c>
      <c r="E274" s="60">
        <f>D274/7.5345</f>
        <v>70.000663614042068</v>
      </c>
      <c r="F274" s="111">
        <v>70.000663614042068</v>
      </c>
      <c r="G274" s="60">
        <v>70.000663614042068</v>
      </c>
      <c r="H274" s="51">
        <f t="shared" si="40"/>
        <v>0.13272280841462605</v>
      </c>
      <c r="I274" s="51">
        <f t="shared" si="41"/>
        <v>1</v>
      </c>
      <c r="J274" s="51">
        <f t="shared" si="42"/>
        <v>0.13272280841462605</v>
      </c>
    </row>
    <row r="275" spans="1:10" s="13" customFormat="1" x14ac:dyDescent="0.25">
      <c r="A275" s="48"/>
      <c r="B275" s="49">
        <v>329</v>
      </c>
      <c r="C275" s="48" t="s">
        <v>85</v>
      </c>
      <c r="D275" s="50">
        <f t="shared" ref="D275:E276" si="45">D276</f>
        <v>3993.29</v>
      </c>
      <c r="E275" s="50">
        <f t="shared" si="45"/>
        <v>530.00066361404208</v>
      </c>
      <c r="F275" s="96">
        <v>530.00066361404208</v>
      </c>
      <c r="G275" s="50">
        <v>530.00066361404208</v>
      </c>
      <c r="H275" s="51">
        <f t="shared" si="40"/>
        <v>0.13272280841462605</v>
      </c>
      <c r="I275" s="51">
        <f t="shared" si="41"/>
        <v>1</v>
      </c>
      <c r="J275" s="51">
        <f t="shared" si="42"/>
        <v>0.13272280841462605</v>
      </c>
    </row>
    <row r="276" spans="1:10" s="21" customFormat="1" x14ac:dyDescent="0.25">
      <c r="A276" s="48"/>
      <c r="B276" s="49">
        <v>3299</v>
      </c>
      <c r="C276" s="48" t="s">
        <v>85</v>
      </c>
      <c r="D276" s="50">
        <f t="shared" si="45"/>
        <v>3993.29</v>
      </c>
      <c r="E276" s="50">
        <f t="shared" si="45"/>
        <v>530.00066361404208</v>
      </c>
      <c r="F276" s="96">
        <v>530.00066361404208</v>
      </c>
      <c r="G276" s="50">
        <v>530.00066361404208</v>
      </c>
      <c r="H276" s="51">
        <f t="shared" si="40"/>
        <v>0.13272280841462605</v>
      </c>
      <c r="I276" s="51">
        <f t="shared" si="41"/>
        <v>1</v>
      </c>
      <c r="J276" s="51">
        <f t="shared" si="42"/>
        <v>0.13272280841462605</v>
      </c>
    </row>
    <row r="277" spans="1:10" x14ac:dyDescent="0.25">
      <c r="A277" s="59" t="s">
        <v>212</v>
      </c>
      <c r="B277" s="58">
        <v>32999</v>
      </c>
      <c r="C277" s="59" t="s">
        <v>85</v>
      </c>
      <c r="D277" s="60">
        <v>3993.29</v>
      </c>
      <c r="E277" s="60">
        <f>D277/7.5345</f>
        <v>530.00066361404208</v>
      </c>
      <c r="F277" s="111">
        <v>530.00066361404208</v>
      </c>
      <c r="G277" s="60">
        <v>530.00066361404208</v>
      </c>
      <c r="H277" s="51">
        <f t="shared" si="40"/>
        <v>0.13272280841462605</v>
      </c>
      <c r="I277" s="51">
        <f t="shared" si="41"/>
        <v>1</v>
      </c>
      <c r="J277" s="51">
        <f t="shared" si="42"/>
        <v>0.13272280841462605</v>
      </c>
    </row>
    <row r="278" spans="1:10" s="13" customFormat="1" x14ac:dyDescent="0.25">
      <c r="A278" s="48"/>
      <c r="B278" s="49">
        <v>4</v>
      </c>
      <c r="C278" s="48" t="s">
        <v>101</v>
      </c>
      <c r="D278" s="50">
        <f t="shared" ref="D278:E281" si="46">D279</f>
        <v>6178.29</v>
      </c>
      <c r="E278" s="50">
        <f t="shared" si="46"/>
        <v>820</v>
      </c>
      <c r="F278" s="96">
        <v>820</v>
      </c>
      <c r="G278" s="50">
        <v>820</v>
      </c>
      <c r="H278" s="51">
        <f t="shared" si="40"/>
        <v>0.13272280841462605</v>
      </c>
      <c r="I278" s="51">
        <f t="shared" si="41"/>
        <v>1</v>
      </c>
      <c r="J278" s="51">
        <f t="shared" si="42"/>
        <v>0.13272280841462605</v>
      </c>
    </row>
    <row r="279" spans="1:10" s="13" customFormat="1" x14ac:dyDescent="0.25">
      <c r="A279" s="48"/>
      <c r="B279" s="49">
        <v>42</v>
      </c>
      <c r="C279" s="48" t="s">
        <v>102</v>
      </c>
      <c r="D279" s="50">
        <f t="shared" si="46"/>
        <v>6178.29</v>
      </c>
      <c r="E279" s="50">
        <f t="shared" si="46"/>
        <v>820</v>
      </c>
      <c r="F279" s="96">
        <v>820</v>
      </c>
      <c r="G279" s="50">
        <v>820</v>
      </c>
      <c r="H279" s="51">
        <f t="shared" si="40"/>
        <v>0.13272280841462605</v>
      </c>
      <c r="I279" s="51">
        <f t="shared" si="41"/>
        <v>1</v>
      </c>
      <c r="J279" s="51">
        <f t="shared" si="42"/>
        <v>0.13272280841462605</v>
      </c>
    </row>
    <row r="280" spans="1:10" s="21" customFormat="1" x14ac:dyDescent="0.25">
      <c r="A280" s="48"/>
      <c r="B280" s="49">
        <v>422</v>
      </c>
      <c r="C280" s="48" t="s">
        <v>114</v>
      </c>
      <c r="D280" s="50">
        <f t="shared" si="46"/>
        <v>6178.29</v>
      </c>
      <c r="E280" s="50">
        <f t="shared" si="46"/>
        <v>820</v>
      </c>
      <c r="F280" s="96">
        <v>820</v>
      </c>
      <c r="G280" s="50">
        <v>820</v>
      </c>
      <c r="H280" s="51">
        <f t="shared" si="40"/>
        <v>0.13272280841462605</v>
      </c>
      <c r="I280" s="51">
        <f t="shared" si="41"/>
        <v>1</v>
      </c>
      <c r="J280" s="51">
        <f t="shared" si="42"/>
        <v>0.13272280841462605</v>
      </c>
    </row>
    <row r="281" spans="1:10" s="13" customFormat="1" x14ac:dyDescent="0.25">
      <c r="A281" s="48"/>
      <c r="B281" s="49">
        <v>4227</v>
      </c>
      <c r="C281" s="48" t="s">
        <v>115</v>
      </c>
      <c r="D281" s="50">
        <f t="shared" si="46"/>
        <v>6178.29</v>
      </c>
      <c r="E281" s="50">
        <f t="shared" si="46"/>
        <v>820</v>
      </c>
      <c r="F281" s="96">
        <v>820</v>
      </c>
      <c r="G281" s="50">
        <v>820</v>
      </c>
      <c r="H281" s="51">
        <f t="shared" si="40"/>
        <v>0.13272280841462605</v>
      </c>
      <c r="I281" s="51">
        <f t="shared" si="41"/>
        <v>1</v>
      </c>
      <c r="J281" s="51">
        <f t="shared" si="42"/>
        <v>0.13272280841462605</v>
      </c>
    </row>
    <row r="282" spans="1:10" s="13" customFormat="1" x14ac:dyDescent="0.25">
      <c r="A282" s="59" t="s">
        <v>213</v>
      </c>
      <c r="B282" s="58">
        <v>42273</v>
      </c>
      <c r="C282" s="59" t="s">
        <v>116</v>
      </c>
      <c r="D282" s="60">
        <v>6178.29</v>
      </c>
      <c r="E282" s="60">
        <f>D282/7.5345</f>
        <v>820</v>
      </c>
      <c r="F282" s="111">
        <v>820</v>
      </c>
      <c r="G282" s="60">
        <v>820</v>
      </c>
      <c r="H282" s="51">
        <f t="shared" si="40"/>
        <v>0.13272280841462605</v>
      </c>
      <c r="I282" s="51">
        <f t="shared" si="41"/>
        <v>1</v>
      </c>
      <c r="J282" s="51">
        <f t="shared" si="42"/>
        <v>0.13272280841462605</v>
      </c>
    </row>
    <row r="283" spans="1:10" s="13" customFormat="1" x14ac:dyDescent="0.25">
      <c r="A283" s="59"/>
      <c r="B283" s="49">
        <v>9</v>
      </c>
      <c r="C283" s="48" t="s">
        <v>137</v>
      </c>
      <c r="D283" s="50">
        <f>D284</f>
        <v>0</v>
      </c>
      <c r="E283" s="50">
        <f t="shared" ref="D283:E286" si="47">E284</f>
        <v>0</v>
      </c>
      <c r="F283" s="96">
        <v>0</v>
      </c>
      <c r="G283" s="50">
        <v>0</v>
      </c>
      <c r="H283" s="51">
        <v>0</v>
      </c>
      <c r="I283" s="51">
        <v>0</v>
      </c>
      <c r="J283" s="51">
        <v>0</v>
      </c>
    </row>
    <row r="284" spans="1:10" s="13" customFormat="1" x14ac:dyDescent="0.25">
      <c r="A284" s="59"/>
      <c r="B284" s="49">
        <v>92</v>
      </c>
      <c r="C284" s="48" t="s">
        <v>138</v>
      </c>
      <c r="D284" s="50">
        <f t="shared" si="47"/>
        <v>0</v>
      </c>
      <c r="E284" s="50">
        <f t="shared" si="47"/>
        <v>0</v>
      </c>
      <c r="F284" s="96">
        <v>0</v>
      </c>
      <c r="G284" s="50">
        <v>0</v>
      </c>
      <c r="H284" s="51">
        <v>0</v>
      </c>
      <c r="I284" s="51">
        <v>0</v>
      </c>
      <c r="J284" s="51">
        <v>0</v>
      </c>
    </row>
    <row r="285" spans="1:10" s="13" customFormat="1" x14ac:dyDescent="0.25">
      <c r="A285" s="59"/>
      <c r="B285" s="49">
        <v>922</v>
      </c>
      <c r="C285" s="59" t="s">
        <v>139</v>
      </c>
      <c r="D285" s="50">
        <f t="shared" si="47"/>
        <v>0</v>
      </c>
      <c r="E285" s="50">
        <f t="shared" si="47"/>
        <v>0</v>
      </c>
      <c r="F285" s="96">
        <v>0</v>
      </c>
      <c r="G285" s="50">
        <v>0</v>
      </c>
      <c r="H285" s="51">
        <v>0</v>
      </c>
      <c r="I285" s="51">
        <v>0</v>
      </c>
      <c r="J285" s="51">
        <v>0</v>
      </c>
    </row>
    <row r="286" spans="1:10" s="13" customFormat="1" x14ac:dyDescent="0.25">
      <c r="A286" s="59"/>
      <c r="B286" s="49">
        <v>9222</v>
      </c>
      <c r="C286" s="48" t="s">
        <v>214</v>
      </c>
      <c r="D286" s="50">
        <f t="shared" si="47"/>
        <v>0</v>
      </c>
      <c r="E286" s="50">
        <f t="shared" si="47"/>
        <v>0</v>
      </c>
      <c r="F286" s="96">
        <v>0</v>
      </c>
      <c r="G286" s="50">
        <v>0</v>
      </c>
      <c r="H286" s="51">
        <v>0</v>
      </c>
      <c r="I286" s="51">
        <v>0</v>
      </c>
      <c r="J286" s="51">
        <v>0</v>
      </c>
    </row>
    <row r="287" spans="1:10" s="13" customFormat="1" x14ac:dyDescent="0.25">
      <c r="A287" s="59" t="s">
        <v>215</v>
      </c>
      <c r="B287" s="58">
        <v>92221</v>
      </c>
      <c r="C287" s="59" t="s">
        <v>216</v>
      </c>
      <c r="D287" s="60">
        <v>0</v>
      </c>
      <c r="E287" s="60">
        <v>0</v>
      </c>
      <c r="F287" s="111">
        <v>0</v>
      </c>
      <c r="G287" s="60">
        <v>0</v>
      </c>
      <c r="H287" s="51">
        <v>0</v>
      </c>
      <c r="I287" s="51">
        <v>0</v>
      </c>
      <c r="J287" s="51">
        <v>0</v>
      </c>
    </row>
    <row r="288" spans="1:10" s="21" customFormat="1" x14ac:dyDescent="0.25">
      <c r="A288" s="61" t="s">
        <v>5</v>
      </c>
      <c r="B288" s="62" t="s">
        <v>155</v>
      </c>
      <c r="C288" s="61" t="s">
        <v>14</v>
      </c>
      <c r="D288" s="63">
        <f>SUM(D289+D333+D345)</f>
        <v>378231.90499999997</v>
      </c>
      <c r="E288" s="63">
        <v>50200</v>
      </c>
      <c r="F288" s="63">
        <v>50200</v>
      </c>
      <c r="G288" s="63">
        <v>50200</v>
      </c>
      <c r="H288" s="51">
        <f t="shared" si="40"/>
        <v>0.13272280666010977</v>
      </c>
      <c r="I288" s="51">
        <f t="shared" si="41"/>
        <v>1</v>
      </c>
      <c r="J288" s="51">
        <f t="shared" si="42"/>
        <v>0.13272280666010977</v>
      </c>
    </row>
    <row r="289" spans="1:10" s="21" customFormat="1" x14ac:dyDescent="0.25">
      <c r="A289" s="48"/>
      <c r="B289" s="49">
        <v>3</v>
      </c>
      <c r="C289" s="48" t="s">
        <v>35</v>
      </c>
      <c r="D289" s="50">
        <f>D294+D329+D290</f>
        <v>304469.16499999998</v>
      </c>
      <c r="E289" s="50">
        <f>E294+E329+E290</f>
        <v>40410.002654456162</v>
      </c>
      <c r="F289" s="50">
        <v>40410.002654456162</v>
      </c>
      <c r="G289" s="50">
        <v>40410.002654456162</v>
      </c>
      <c r="H289" s="51">
        <f t="shared" si="40"/>
        <v>0.13272280841462605</v>
      </c>
      <c r="I289" s="51">
        <f t="shared" si="41"/>
        <v>1</v>
      </c>
      <c r="J289" s="51">
        <f t="shared" si="42"/>
        <v>0.13272280841462605</v>
      </c>
    </row>
    <row r="290" spans="1:10" s="21" customFormat="1" x14ac:dyDescent="0.25">
      <c r="A290" s="48"/>
      <c r="B290" s="49">
        <v>31</v>
      </c>
      <c r="C290" s="48" t="s">
        <v>122</v>
      </c>
      <c r="D290" s="50">
        <f>D291</f>
        <v>3013.8</v>
      </c>
      <c r="E290" s="50">
        <f t="shared" ref="D290:E292" si="48">E291</f>
        <v>400</v>
      </c>
      <c r="F290" s="50">
        <v>400</v>
      </c>
      <c r="G290" s="50">
        <v>400</v>
      </c>
      <c r="H290" s="51">
        <f t="shared" si="40"/>
        <v>0.13272280841462605</v>
      </c>
      <c r="I290" s="51">
        <f t="shared" si="41"/>
        <v>1</v>
      </c>
      <c r="J290" s="51">
        <f t="shared" si="42"/>
        <v>0.13272280841462605</v>
      </c>
    </row>
    <row r="291" spans="1:10" s="21" customFormat="1" x14ac:dyDescent="0.25">
      <c r="A291" s="48"/>
      <c r="B291" s="49">
        <v>312</v>
      </c>
      <c r="C291" s="48" t="s">
        <v>272</v>
      </c>
      <c r="D291" s="50">
        <f t="shared" si="48"/>
        <v>3013.8</v>
      </c>
      <c r="E291" s="50">
        <f t="shared" si="48"/>
        <v>400</v>
      </c>
      <c r="F291" s="50">
        <v>400</v>
      </c>
      <c r="G291" s="50">
        <v>400</v>
      </c>
      <c r="H291" s="51">
        <f t="shared" si="40"/>
        <v>0.13272280841462605</v>
      </c>
      <c r="I291" s="51">
        <f t="shared" si="41"/>
        <v>1</v>
      </c>
      <c r="J291" s="51">
        <f t="shared" si="42"/>
        <v>0.13272280841462605</v>
      </c>
    </row>
    <row r="292" spans="1:10" s="21" customFormat="1" x14ac:dyDescent="0.25">
      <c r="A292" s="48"/>
      <c r="B292" s="49">
        <v>3121</v>
      </c>
      <c r="C292" s="48" t="s">
        <v>272</v>
      </c>
      <c r="D292" s="50">
        <f t="shared" si="48"/>
        <v>3013.8</v>
      </c>
      <c r="E292" s="50">
        <f t="shared" si="48"/>
        <v>400</v>
      </c>
      <c r="F292" s="50">
        <v>400</v>
      </c>
      <c r="G292" s="50">
        <v>400</v>
      </c>
      <c r="H292" s="51">
        <f t="shared" si="40"/>
        <v>0.13272280841462605</v>
      </c>
      <c r="I292" s="51">
        <f t="shared" si="41"/>
        <v>1</v>
      </c>
      <c r="J292" s="51">
        <f t="shared" si="42"/>
        <v>0.13272280841462605</v>
      </c>
    </row>
    <row r="293" spans="1:10" s="21" customFormat="1" x14ac:dyDescent="0.25">
      <c r="A293" s="97"/>
      <c r="B293" s="58">
        <v>31212</v>
      </c>
      <c r="C293" s="59" t="s">
        <v>292</v>
      </c>
      <c r="D293" s="60">
        <v>3013.8</v>
      </c>
      <c r="E293" s="60">
        <f>D293/7.5345</f>
        <v>400</v>
      </c>
      <c r="F293" s="60">
        <v>400</v>
      </c>
      <c r="G293" s="60">
        <v>400</v>
      </c>
      <c r="H293" s="51">
        <f t="shared" si="40"/>
        <v>0.13272280841462605</v>
      </c>
      <c r="I293" s="51">
        <f t="shared" si="41"/>
        <v>1</v>
      </c>
      <c r="J293" s="51">
        <f t="shared" si="42"/>
        <v>0.13272280841462605</v>
      </c>
    </row>
    <row r="294" spans="1:10" s="21" customFormat="1" x14ac:dyDescent="0.25">
      <c r="A294" s="48"/>
      <c r="B294" s="49">
        <v>32</v>
      </c>
      <c r="C294" s="48" t="s">
        <v>36</v>
      </c>
      <c r="D294" s="50">
        <f>SUM(D295+D299+D306+D321+D324)</f>
        <v>297462.07500000001</v>
      </c>
      <c r="E294" s="50">
        <f>SUM(E295+E299+E306+E321+E324)</f>
        <v>39480.001990842124</v>
      </c>
      <c r="F294" s="50">
        <v>39480.001990842124</v>
      </c>
      <c r="G294" s="50">
        <v>39480.001990842124</v>
      </c>
      <c r="H294" s="51">
        <f t="shared" si="40"/>
        <v>0.13272280841462605</v>
      </c>
      <c r="I294" s="51">
        <f t="shared" si="41"/>
        <v>1</v>
      </c>
      <c r="J294" s="51">
        <f t="shared" si="42"/>
        <v>0.13272280841462605</v>
      </c>
    </row>
    <row r="295" spans="1:10" s="13" customFormat="1" x14ac:dyDescent="0.25">
      <c r="A295" s="48"/>
      <c r="B295" s="49">
        <v>321</v>
      </c>
      <c r="C295" s="48" t="s">
        <v>37</v>
      </c>
      <c r="D295" s="50">
        <f>D296</f>
        <v>11301.75</v>
      </c>
      <c r="E295" s="50">
        <f>E296</f>
        <v>1500</v>
      </c>
      <c r="F295" s="50">
        <v>1500</v>
      </c>
      <c r="G295" s="50">
        <v>1500</v>
      </c>
      <c r="H295" s="51">
        <f t="shared" si="40"/>
        <v>0.13272280841462605</v>
      </c>
      <c r="I295" s="51">
        <f t="shared" si="41"/>
        <v>1</v>
      </c>
      <c r="J295" s="51">
        <f t="shared" si="42"/>
        <v>0.13272280841462605</v>
      </c>
    </row>
    <row r="296" spans="1:10" s="21" customFormat="1" x14ac:dyDescent="0.25">
      <c r="A296" s="48"/>
      <c r="B296" s="49">
        <v>3211</v>
      </c>
      <c r="C296" s="48" t="s">
        <v>38</v>
      </c>
      <c r="D296" s="50">
        <f>D297+D298</f>
        <v>11301.75</v>
      </c>
      <c r="E296" s="50">
        <f>E297+E298</f>
        <v>1500</v>
      </c>
      <c r="F296" s="50">
        <v>1500</v>
      </c>
      <c r="G296" s="50">
        <v>1500</v>
      </c>
      <c r="H296" s="51">
        <f t="shared" si="40"/>
        <v>0.13272280841462605</v>
      </c>
      <c r="I296" s="51">
        <f t="shared" si="41"/>
        <v>1</v>
      </c>
      <c r="J296" s="51">
        <f t="shared" si="42"/>
        <v>0.13272280841462605</v>
      </c>
    </row>
    <row r="297" spans="1:10" s="13" customFormat="1" x14ac:dyDescent="0.25">
      <c r="A297" s="59" t="s">
        <v>217</v>
      </c>
      <c r="B297" s="58">
        <v>32119</v>
      </c>
      <c r="C297" s="59" t="s">
        <v>126</v>
      </c>
      <c r="D297" s="60">
        <v>11301.75</v>
      </c>
      <c r="E297" s="60">
        <f>D297/7.5345</f>
        <v>1500</v>
      </c>
      <c r="F297" s="60">
        <v>1500</v>
      </c>
      <c r="G297" s="60">
        <v>1500</v>
      </c>
      <c r="H297" s="51">
        <f t="shared" si="40"/>
        <v>0.13272280841462605</v>
      </c>
      <c r="I297" s="51">
        <f t="shared" si="41"/>
        <v>1</v>
      </c>
      <c r="J297" s="51">
        <f t="shared" si="42"/>
        <v>0.13272280841462605</v>
      </c>
    </row>
    <row r="298" spans="1:10" s="13" customFormat="1" x14ac:dyDescent="0.25">
      <c r="A298" s="59"/>
      <c r="B298" s="58">
        <v>32113</v>
      </c>
      <c r="C298" s="59" t="s">
        <v>41</v>
      </c>
      <c r="D298" s="60">
        <v>0</v>
      </c>
      <c r="E298" s="60">
        <v>0</v>
      </c>
      <c r="F298" s="60">
        <v>0</v>
      </c>
      <c r="G298" s="60">
        <v>0</v>
      </c>
      <c r="H298" s="51">
        <v>0</v>
      </c>
      <c r="I298" s="51">
        <v>0</v>
      </c>
      <c r="J298" s="51">
        <v>0</v>
      </c>
    </row>
    <row r="299" spans="1:10" s="21" customFormat="1" x14ac:dyDescent="0.25">
      <c r="A299" s="48"/>
      <c r="B299" s="49">
        <v>322</v>
      </c>
      <c r="C299" s="48" t="s">
        <v>43</v>
      </c>
      <c r="D299" s="50">
        <f>SUM(D300+D302+D304)</f>
        <v>38802.68</v>
      </c>
      <c r="E299" s="50">
        <f>SUM(E300+E302+E304)</f>
        <v>5150.0006636140424</v>
      </c>
      <c r="F299" s="50">
        <v>5150.0006636140424</v>
      </c>
      <c r="G299" s="50">
        <v>5150.0006636140424</v>
      </c>
      <c r="H299" s="51">
        <f t="shared" si="40"/>
        <v>0.13272280841462605</v>
      </c>
      <c r="I299" s="51">
        <f t="shared" si="41"/>
        <v>1</v>
      </c>
      <c r="J299" s="51">
        <f t="shared" si="42"/>
        <v>0.13272280841462605</v>
      </c>
    </row>
    <row r="300" spans="1:10" s="21" customFormat="1" x14ac:dyDescent="0.25">
      <c r="A300" s="48"/>
      <c r="B300" s="49">
        <v>3221</v>
      </c>
      <c r="C300" s="48" t="s">
        <v>44</v>
      </c>
      <c r="D300" s="50">
        <f>D301</f>
        <v>7534.5</v>
      </c>
      <c r="E300" s="50">
        <f>E301</f>
        <v>1000</v>
      </c>
      <c r="F300" s="50">
        <v>1000</v>
      </c>
      <c r="G300" s="50">
        <v>1000</v>
      </c>
      <c r="H300" s="51">
        <f t="shared" si="40"/>
        <v>0.13272280841462605</v>
      </c>
      <c r="I300" s="51">
        <f t="shared" si="41"/>
        <v>1</v>
      </c>
      <c r="J300" s="51">
        <f t="shared" si="42"/>
        <v>0.13272280841462605</v>
      </c>
    </row>
    <row r="301" spans="1:10" s="13" customFormat="1" x14ac:dyDescent="0.25">
      <c r="A301" s="59" t="s">
        <v>218</v>
      </c>
      <c r="B301" s="58">
        <v>32211</v>
      </c>
      <c r="C301" s="59" t="s">
        <v>45</v>
      </c>
      <c r="D301" s="60">
        <v>7534.5</v>
      </c>
      <c r="E301" s="60">
        <f>D301/7.5345</f>
        <v>1000</v>
      </c>
      <c r="F301" s="60">
        <v>1000</v>
      </c>
      <c r="G301" s="60">
        <v>1000</v>
      </c>
      <c r="H301" s="51">
        <f t="shared" si="40"/>
        <v>0.13272280841462605</v>
      </c>
      <c r="I301" s="51">
        <f t="shared" si="41"/>
        <v>1</v>
      </c>
      <c r="J301" s="51">
        <f t="shared" si="42"/>
        <v>0.13272280841462605</v>
      </c>
    </row>
    <row r="302" spans="1:10" s="21" customFormat="1" x14ac:dyDescent="0.25">
      <c r="A302" s="48"/>
      <c r="B302" s="49">
        <v>3222</v>
      </c>
      <c r="C302" s="48" t="s">
        <v>47</v>
      </c>
      <c r="D302" s="50">
        <f>D303</f>
        <v>19966.43</v>
      </c>
      <c r="E302" s="50">
        <f>E303</f>
        <v>2650.000663614042</v>
      </c>
      <c r="F302" s="50">
        <v>2650.000663614042</v>
      </c>
      <c r="G302" s="50">
        <v>2650.000663614042</v>
      </c>
      <c r="H302" s="51">
        <f t="shared" si="40"/>
        <v>0.13272280841462605</v>
      </c>
      <c r="I302" s="51">
        <f t="shared" si="41"/>
        <v>1</v>
      </c>
      <c r="J302" s="51">
        <f t="shared" si="42"/>
        <v>0.13272280841462605</v>
      </c>
    </row>
    <row r="303" spans="1:10" s="13" customFormat="1" x14ac:dyDescent="0.25">
      <c r="A303" s="59" t="s">
        <v>219</v>
      </c>
      <c r="B303" s="58">
        <v>32229</v>
      </c>
      <c r="C303" s="59" t="s">
        <v>48</v>
      </c>
      <c r="D303" s="60">
        <v>19966.43</v>
      </c>
      <c r="E303" s="60">
        <f>D303/7.5345</f>
        <v>2650.000663614042</v>
      </c>
      <c r="F303" s="60">
        <v>2650.000663614042</v>
      </c>
      <c r="G303" s="60">
        <v>2650.000663614042</v>
      </c>
      <c r="H303" s="51">
        <f t="shared" si="40"/>
        <v>0.13272280841462605</v>
      </c>
      <c r="I303" s="51">
        <f t="shared" si="41"/>
        <v>1</v>
      </c>
      <c r="J303" s="51">
        <f t="shared" si="42"/>
        <v>0.13272280841462605</v>
      </c>
    </row>
    <row r="304" spans="1:10" s="21" customFormat="1" x14ac:dyDescent="0.25">
      <c r="A304" s="48"/>
      <c r="B304" s="49">
        <v>3225</v>
      </c>
      <c r="C304" s="48" t="s">
        <v>56</v>
      </c>
      <c r="D304" s="50">
        <f>D305</f>
        <v>11301.75</v>
      </c>
      <c r="E304" s="50">
        <f>E305</f>
        <v>1500</v>
      </c>
      <c r="F304" s="50">
        <v>1500</v>
      </c>
      <c r="G304" s="50">
        <v>1500</v>
      </c>
      <c r="H304" s="51">
        <f t="shared" si="40"/>
        <v>0.13272280841462605</v>
      </c>
      <c r="I304" s="51">
        <f t="shared" si="41"/>
        <v>1</v>
      </c>
      <c r="J304" s="51">
        <f t="shared" si="42"/>
        <v>0.13272280841462605</v>
      </c>
    </row>
    <row r="305" spans="1:10" s="13" customFormat="1" x14ac:dyDescent="0.25">
      <c r="A305" s="59" t="s">
        <v>220</v>
      </c>
      <c r="B305" s="58">
        <v>32251</v>
      </c>
      <c r="C305" s="59" t="s">
        <v>57</v>
      </c>
      <c r="D305" s="60">
        <v>11301.75</v>
      </c>
      <c r="E305" s="60">
        <f>D305/7.5345</f>
        <v>1500</v>
      </c>
      <c r="F305" s="60">
        <v>1500</v>
      </c>
      <c r="G305" s="60">
        <v>1500</v>
      </c>
      <c r="H305" s="51">
        <f t="shared" si="40"/>
        <v>0.13272280841462605</v>
      </c>
      <c r="I305" s="51">
        <f t="shared" si="41"/>
        <v>1</v>
      </c>
      <c r="J305" s="51">
        <f t="shared" si="42"/>
        <v>0.13272280841462605</v>
      </c>
    </row>
    <row r="306" spans="1:10" s="21" customFormat="1" x14ac:dyDescent="0.25">
      <c r="A306" s="48"/>
      <c r="B306" s="49">
        <v>323</v>
      </c>
      <c r="C306" s="48" t="s">
        <v>60</v>
      </c>
      <c r="D306" s="50">
        <f>SUM(D307+D311+D313+D315+D319)</f>
        <v>232137.94999999998</v>
      </c>
      <c r="E306" s="50">
        <f>SUM(E307+E311+E313+E315+E319)</f>
        <v>30810.000663614042</v>
      </c>
      <c r="F306" s="50">
        <v>30810.000663614042</v>
      </c>
      <c r="G306" s="50">
        <v>30810.000663614042</v>
      </c>
      <c r="H306" s="51">
        <f t="shared" si="40"/>
        <v>0.13272280841462605</v>
      </c>
      <c r="I306" s="51">
        <f t="shared" si="41"/>
        <v>1</v>
      </c>
      <c r="J306" s="51">
        <f t="shared" si="42"/>
        <v>0.13272280841462605</v>
      </c>
    </row>
    <row r="307" spans="1:10" s="13" customFormat="1" x14ac:dyDescent="0.25">
      <c r="A307" s="48"/>
      <c r="B307" s="49">
        <v>3231</v>
      </c>
      <c r="C307" s="48" t="s">
        <v>61</v>
      </c>
      <c r="D307" s="50">
        <f>D308+D309+D310</f>
        <v>12431.924999999999</v>
      </c>
      <c r="E307" s="50">
        <f>E308+E309+E310</f>
        <v>1649.9999999999998</v>
      </c>
      <c r="F307" s="50">
        <v>1649.9999999999998</v>
      </c>
      <c r="G307" s="50">
        <v>1649.9999999999998</v>
      </c>
      <c r="H307" s="51">
        <f t="shared" ref="H307:H366" si="49">F307/D307</f>
        <v>0.13272280841462605</v>
      </c>
      <c r="I307" s="51">
        <f t="shared" ref="I307:I366" si="50">G307/F307</f>
        <v>1</v>
      </c>
      <c r="J307" s="51">
        <f t="shared" ref="J307:J366" si="51">G307/D307</f>
        <v>0.13272280841462605</v>
      </c>
    </row>
    <row r="308" spans="1:10" s="21" customFormat="1" x14ac:dyDescent="0.25">
      <c r="A308" s="59" t="s">
        <v>221</v>
      </c>
      <c r="B308" s="58">
        <v>32311</v>
      </c>
      <c r="C308" s="59" t="s">
        <v>62</v>
      </c>
      <c r="D308" s="60">
        <v>9493.4699999999993</v>
      </c>
      <c r="E308" s="60">
        <f>D308/7.5345</f>
        <v>1259.9999999999998</v>
      </c>
      <c r="F308" s="60">
        <v>1259.9999999999998</v>
      </c>
      <c r="G308" s="60">
        <v>1259.9999999999998</v>
      </c>
      <c r="H308" s="51">
        <f t="shared" si="49"/>
        <v>0.13272280841462603</v>
      </c>
      <c r="I308" s="51">
        <f t="shared" si="50"/>
        <v>1</v>
      </c>
      <c r="J308" s="51">
        <f t="shared" si="51"/>
        <v>0.13272280841462603</v>
      </c>
    </row>
    <row r="309" spans="1:10" s="13" customFormat="1" ht="12.75" customHeight="1" x14ac:dyDescent="0.25">
      <c r="A309" s="59" t="s">
        <v>222</v>
      </c>
      <c r="B309" s="58">
        <v>32313</v>
      </c>
      <c r="C309" s="59" t="s">
        <v>63</v>
      </c>
      <c r="D309" s="60">
        <f>E309*7.5345</f>
        <v>1958.97</v>
      </c>
      <c r="E309" s="60">
        <v>260</v>
      </c>
      <c r="F309" s="60">
        <v>260</v>
      </c>
      <c r="G309" s="60">
        <v>260</v>
      </c>
      <c r="H309" s="51">
        <f t="shared" si="49"/>
        <v>0.13272280841462605</v>
      </c>
      <c r="I309" s="51">
        <f t="shared" si="50"/>
        <v>1</v>
      </c>
      <c r="J309" s="51">
        <f t="shared" si="51"/>
        <v>0.13272280841462605</v>
      </c>
    </row>
    <row r="310" spans="1:10" s="13" customFormat="1" ht="12.75" customHeight="1" x14ac:dyDescent="0.25">
      <c r="A310" s="98"/>
      <c r="B310" s="58">
        <v>323190</v>
      </c>
      <c r="C310" s="59" t="s">
        <v>64</v>
      </c>
      <c r="D310" s="60">
        <f>E310*7.5345</f>
        <v>979.48500000000001</v>
      </c>
      <c r="E310" s="60">
        <v>130</v>
      </c>
      <c r="F310" s="60">
        <v>130</v>
      </c>
      <c r="G310" s="60">
        <v>130</v>
      </c>
      <c r="H310" s="51">
        <f t="shared" si="49"/>
        <v>0.13272280841462605</v>
      </c>
      <c r="I310" s="51">
        <f t="shared" si="50"/>
        <v>1</v>
      </c>
      <c r="J310" s="51">
        <f t="shared" si="51"/>
        <v>0.13272280841462605</v>
      </c>
    </row>
    <row r="311" spans="1:10" s="13" customFormat="1" ht="12.75" customHeight="1" x14ac:dyDescent="0.25">
      <c r="A311" s="48"/>
      <c r="B311" s="49">
        <v>3232</v>
      </c>
      <c r="C311" s="48" t="s">
        <v>65</v>
      </c>
      <c r="D311" s="50">
        <f>D312</f>
        <v>14993.66</v>
      </c>
      <c r="E311" s="50">
        <f>E312</f>
        <v>1990.000663614042</v>
      </c>
      <c r="F311" s="50">
        <v>1990.000663614042</v>
      </c>
      <c r="G311" s="50">
        <v>1990.000663614042</v>
      </c>
      <c r="H311" s="51">
        <f t="shared" si="49"/>
        <v>0.13272280841462605</v>
      </c>
      <c r="I311" s="51">
        <f t="shared" si="50"/>
        <v>1</v>
      </c>
      <c r="J311" s="51">
        <f t="shared" si="51"/>
        <v>0.13272280841462605</v>
      </c>
    </row>
    <row r="312" spans="1:10" s="21" customFormat="1" x14ac:dyDescent="0.25">
      <c r="A312" s="59" t="s">
        <v>223</v>
      </c>
      <c r="B312" s="58">
        <v>32329</v>
      </c>
      <c r="C312" s="59" t="s">
        <v>127</v>
      </c>
      <c r="D312" s="60">
        <v>14993.66</v>
      </c>
      <c r="E312" s="60">
        <f>D312/7.5345</f>
        <v>1990.000663614042</v>
      </c>
      <c r="F312" s="60">
        <v>1990.000663614042</v>
      </c>
      <c r="G312" s="60">
        <v>1990.000663614042</v>
      </c>
      <c r="H312" s="51">
        <f t="shared" si="49"/>
        <v>0.13272280841462605</v>
      </c>
      <c r="I312" s="51">
        <f t="shared" si="50"/>
        <v>1</v>
      </c>
      <c r="J312" s="51">
        <f t="shared" si="51"/>
        <v>0.13272280841462605</v>
      </c>
    </row>
    <row r="313" spans="1:10" s="13" customFormat="1" x14ac:dyDescent="0.25">
      <c r="A313" s="48"/>
      <c r="B313" s="49">
        <v>3233</v>
      </c>
      <c r="C313" s="48" t="s">
        <v>66</v>
      </c>
      <c r="D313" s="50">
        <f>D314</f>
        <v>2787.7650000000003</v>
      </c>
      <c r="E313" s="50">
        <f>E314</f>
        <v>370</v>
      </c>
      <c r="F313" s="50">
        <v>370</v>
      </c>
      <c r="G313" s="50">
        <v>370</v>
      </c>
      <c r="H313" s="51">
        <f t="shared" si="49"/>
        <v>0.13272280841462603</v>
      </c>
      <c r="I313" s="51">
        <f t="shared" si="50"/>
        <v>1</v>
      </c>
      <c r="J313" s="51">
        <f t="shared" si="51"/>
        <v>0.13272280841462603</v>
      </c>
    </row>
    <row r="314" spans="1:10" s="13" customFormat="1" x14ac:dyDescent="0.25">
      <c r="A314" s="59" t="s">
        <v>224</v>
      </c>
      <c r="B314" s="58">
        <v>32339</v>
      </c>
      <c r="C314" s="59" t="s">
        <v>67</v>
      </c>
      <c r="D314" s="60">
        <f>E314*7.5345</f>
        <v>2787.7650000000003</v>
      </c>
      <c r="E314" s="60">
        <v>370</v>
      </c>
      <c r="F314" s="60">
        <v>370</v>
      </c>
      <c r="G314" s="60">
        <v>370</v>
      </c>
      <c r="H314" s="51">
        <f t="shared" si="49"/>
        <v>0.13272280841462603</v>
      </c>
      <c r="I314" s="51">
        <f t="shared" si="50"/>
        <v>1</v>
      </c>
      <c r="J314" s="51">
        <f t="shared" si="51"/>
        <v>0.13272280841462603</v>
      </c>
    </row>
    <row r="315" spans="1:10" s="21" customFormat="1" x14ac:dyDescent="0.25">
      <c r="A315" s="48"/>
      <c r="B315" s="49">
        <v>3237</v>
      </c>
      <c r="C315" s="48" t="s">
        <v>75</v>
      </c>
      <c r="D315" s="50">
        <f>D316+D317+D318</f>
        <v>194390.09999999998</v>
      </c>
      <c r="E315" s="50">
        <f>E316+E317+E318</f>
        <v>25800</v>
      </c>
      <c r="F315" s="50">
        <v>25800</v>
      </c>
      <c r="G315" s="50">
        <v>25800</v>
      </c>
      <c r="H315" s="51">
        <f t="shared" si="49"/>
        <v>0.13272280841462608</v>
      </c>
      <c r="I315" s="51">
        <f t="shared" si="50"/>
        <v>1</v>
      </c>
      <c r="J315" s="51">
        <f t="shared" si="51"/>
        <v>0.13272280841462608</v>
      </c>
    </row>
    <row r="316" spans="1:10" s="13" customFormat="1" x14ac:dyDescent="0.25">
      <c r="A316" s="59" t="s">
        <v>225</v>
      </c>
      <c r="B316" s="58">
        <v>32372</v>
      </c>
      <c r="C316" s="59" t="s">
        <v>77</v>
      </c>
      <c r="D316" s="60">
        <v>188362.5</v>
      </c>
      <c r="E316" s="60">
        <f>D316/7.5345</f>
        <v>25000</v>
      </c>
      <c r="F316" s="60">
        <v>25000</v>
      </c>
      <c r="G316" s="60">
        <v>25000</v>
      </c>
      <c r="H316" s="51">
        <f t="shared" si="49"/>
        <v>0.13272280841462605</v>
      </c>
      <c r="I316" s="51">
        <f t="shared" si="50"/>
        <v>1</v>
      </c>
      <c r="J316" s="51">
        <f t="shared" si="51"/>
        <v>0.13272280841462605</v>
      </c>
    </row>
    <row r="317" spans="1:10" s="13" customFormat="1" x14ac:dyDescent="0.25">
      <c r="A317" s="59"/>
      <c r="B317" s="106">
        <v>32373</v>
      </c>
      <c r="C317" s="107" t="s">
        <v>388</v>
      </c>
      <c r="D317" s="60">
        <f>E317*7.5345</f>
        <v>979.48500000000001</v>
      </c>
      <c r="E317" s="60">
        <v>130</v>
      </c>
      <c r="F317" s="60">
        <v>130</v>
      </c>
      <c r="G317" s="60">
        <v>130</v>
      </c>
      <c r="H317" s="51">
        <f t="shared" si="49"/>
        <v>0.13272280841462605</v>
      </c>
      <c r="I317" s="51"/>
      <c r="J317" s="51">
        <f t="shared" si="51"/>
        <v>0.13272280841462605</v>
      </c>
    </row>
    <row r="318" spans="1:10" s="13" customFormat="1" x14ac:dyDescent="0.25">
      <c r="A318" s="59"/>
      <c r="B318" s="106">
        <v>32379</v>
      </c>
      <c r="C318" s="107" t="s">
        <v>78</v>
      </c>
      <c r="D318" s="60">
        <f>E318*7.5345</f>
        <v>5048.1150000000007</v>
      </c>
      <c r="E318" s="60">
        <v>670</v>
      </c>
      <c r="F318" s="60">
        <v>670</v>
      </c>
      <c r="G318" s="60">
        <v>670</v>
      </c>
      <c r="H318" s="51">
        <f t="shared" si="49"/>
        <v>0.13272280841462603</v>
      </c>
      <c r="I318" s="51"/>
      <c r="J318" s="51">
        <f t="shared" si="51"/>
        <v>0.13272280841462603</v>
      </c>
    </row>
    <row r="319" spans="1:10" s="13" customFormat="1" x14ac:dyDescent="0.25">
      <c r="A319" s="48"/>
      <c r="B319" s="49">
        <v>3239</v>
      </c>
      <c r="C319" s="48" t="s">
        <v>81</v>
      </c>
      <c r="D319" s="50">
        <f>D320</f>
        <v>7534.5</v>
      </c>
      <c r="E319" s="50">
        <f>E320</f>
        <v>1000</v>
      </c>
      <c r="F319" s="50">
        <v>1000</v>
      </c>
      <c r="G319" s="50">
        <v>1000</v>
      </c>
      <c r="H319" s="51">
        <f t="shared" si="49"/>
        <v>0.13272280841462605</v>
      </c>
      <c r="I319" s="51">
        <f t="shared" si="50"/>
        <v>1</v>
      </c>
      <c r="J319" s="51">
        <f t="shared" si="51"/>
        <v>0.13272280841462605</v>
      </c>
    </row>
    <row r="320" spans="1:10" s="13" customFormat="1" ht="17.25" customHeight="1" x14ac:dyDescent="0.25">
      <c r="A320" s="59" t="s">
        <v>226</v>
      </c>
      <c r="B320" s="58">
        <v>32391</v>
      </c>
      <c r="C320" s="59" t="s">
        <v>133</v>
      </c>
      <c r="D320" s="60">
        <v>7534.5</v>
      </c>
      <c r="E320" s="60">
        <f>D320/7.5345</f>
        <v>1000</v>
      </c>
      <c r="F320" s="60">
        <v>1000</v>
      </c>
      <c r="G320" s="60">
        <v>1000</v>
      </c>
      <c r="H320" s="51">
        <f t="shared" si="49"/>
        <v>0.13272280841462605</v>
      </c>
      <c r="I320" s="51">
        <f t="shared" si="50"/>
        <v>1</v>
      </c>
      <c r="J320" s="51">
        <f t="shared" si="51"/>
        <v>0.13272280841462605</v>
      </c>
    </row>
    <row r="321" spans="1:10" s="13" customFormat="1" x14ac:dyDescent="0.25">
      <c r="A321" s="48"/>
      <c r="B321" s="49">
        <v>324</v>
      </c>
      <c r="C321" s="48" t="s">
        <v>83</v>
      </c>
      <c r="D321" s="50">
        <v>0</v>
      </c>
      <c r="E321" s="50">
        <v>0</v>
      </c>
      <c r="F321" s="50">
        <v>0</v>
      </c>
      <c r="G321" s="50">
        <v>0</v>
      </c>
      <c r="H321" s="51">
        <v>0</v>
      </c>
      <c r="I321" s="51">
        <v>0</v>
      </c>
      <c r="J321" s="51">
        <v>0</v>
      </c>
    </row>
    <row r="322" spans="1:10" s="21" customFormat="1" x14ac:dyDescent="0.25">
      <c r="A322" s="48"/>
      <c r="B322" s="49">
        <v>3241</v>
      </c>
      <c r="C322" s="48" t="s">
        <v>83</v>
      </c>
      <c r="D322" s="50">
        <v>0</v>
      </c>
      <c r="E322" s="50">
        <v>0</v>
      </c>
      <c r="F322" s="50">
        <v>0</v>
      </c>
      <c r="G322" s="50">
        <v>0</v>
      </c>
      <c r="H322" s="51">
        <v>0</v>
      </c>
      <c r="I322" s="51">
        <v>0</v>
      </c>
      <c r="J322" s="51">
        <v>0</v>
      </c>
    </row>
    <row r="323" spans="1:10" s="13" customFormat="1" x14ac:dyDescent="0.25">
      <c r="A323" s="59"/>
      <c r="B323" s="58">
        <v>32411</v>
      </c>
      <c r="C323" s="59" t="s">
        <v>128</v>
      </c>
      <c r="D323" s="60">
        <v>0</v>
      </c>
      <c r="E323" s="60">
        <v>0</v>
      </c>
      <c r="F323" s="60">
        <v>0</v>
      </c>
      <c r="G323" s="60">
        <v>0</v>
      </c>
      <c r="H323" s="51">
        <v>0</v>
      </c>
      <c r="I323" s="51">
        <v>0</v>
      </c>
      <c r="J323" s="51">
        <v>0</v>
      </c>
    </row>
    <row r="324" spans="1:10" s="13" customFormat="1" x14ac:dyDescent="0.25">
      <c r="A324" s="48"/>
      <c r="B324" s="49">
        <v>329</v>
      </c>
      <c r="C324" s="48" t="s">
        <v>85</v>
      </c>
      <c r="D324" s="50">
        <f>SUM(D325+D327)</f>
        <v>15219.695</v>
      </c>
      <c r="E324" s="50">
        <f>SUM(E325+E327)</f>
        <v>2020.000663614042</v>
      </c>
      <c r="F324" s="50">
        <v>2020.000663614042</v>
      </c>
      <c r="G324" s="50">
        <v>2020.000663614042</v>
      </c>
      <c r="H324" s="51">
        <f t="shared" si="49"/>
        <v>0.13272280841462605</v>
      </c>
      <c r="I324" s="51">
        <f t="shared" si="50"/>
        <v>1</v>
      </c>
      <c r="J324" s="51">
        <f t="shared" si="51"/>
        <v>0.13272280841462605</v>
      </c>
    </row>
    <row r="325" spans="1:10" s="21" customFormat="1" x14ac:dyDescent="0.25">
      <c r="A325" s="48"/>
      <c r="B325" s="49">
        <v>3293</v>
      </c>
      <c r="C325" s="48" t="s">
        <v>89</v>
      </c>
      <c r="D325" s="50">
        <f>D326</f>
        <v>5048.1150000000007</v>
      </c>
      <c r="E325" s="50">
        <f>E326</f>
        <v>670</v>
      </c>
      <c r="F325" s="50">
        <v>670</v>
      </c>
      <c r="G325" s="50">
        <v>670</v>
      </c>
      <c r="H325" s="51">
        <f t="shared" si="49"/>
        <v>0.13272280841462603</v>
      </c>
      <c r="I325" s="51">
        <f t="shared" si="50"/>
        <v>1</v>
      </c>
      <c r="J325" s="51">
        <f t="shared" si="51"/>
        <v>0.13272280841462603</v>
      </c>
    </row>
    <row r="326" spans="1:10" x14ac:dyDescent="0.25">
      <c r="A326" s="59" t="s">
        <v>227</v>
      </c>
      <c r="B326" s="58">
        <v>32931</v>
      </c>
      <c r="C326" s="59" t="s">
        <v>89</v>
      </c>
      <c r="D326" s="60">
        <f>E326*7.5345</f>
        <v>5048.1150000000007</v>
      </c>
      <c r="E326" s="60">
        <v>670</v>
      </c>
      <c r="F326" s="60">
        <v>670</v>
      </c>
      <c r="G326" s="60">
        <v>670</v>
      </c>
      <c r="H326" s="51">
        <f t="shared" si="49"/>
        <v>0.13272280841462603</v>
      </c>
      <c r="I326" s="51">
        <f t="shared" si="50"/>
        <v>1</v>
      </c>
      <c r="J326" s="51">
        <f t="shared" si="51"/>
        <v>0.13272280841462603</v>
      </c>
    </row>
    <row r="327" spans="1:10" ht="12" customHeight="1" x14ac:dyDescent="0.25">
      <c r="A327" s="59"/>
      <c r="B327" s="49">
        <v>3299</v>
      </c>
      <c r="C327" s="48" t="s">
        <v>85</v>
      </c>
      <c r="D327" s="50">
        <f>D328</f>
        <v>10171.58</v>
      </c>
      <c r="E327" s="50">
        <f>E328</f>
        <v>1350.000663614042</v>
      </c>
      <c r="F327" s="50">
        <v>1350.000663614042</v>
      </c>
      <c r="G327" s="50">
        <v>1350.000663614042</v>
      </c>
      <c r="H327" s="51">
        <f t="shared" si="49"/>
        <v>0.13272280841462605</v>
      </c>
      <c r="I327" s="51">
        <f t="shared" si="50"/>
        <v>1</v>
      </c>
      <c r="J327" s="51">
        <f t="shared" si="51"/>
        <v>0.13272280841462605</v>
      </c>
    </row>
    <row r="328" spans="1:10" x14ac:dyDescent="0.25">
      <c r="A328" s="59" t="s">
        <v>228</v>
      </c>
      <c r="B328" s="58">
        <v>32999</v>
      </c>
      <c r="C328" s="59" t="s">
        <v>85</v>
      </c>
      <c r="D328" s="60">
        <v>10171.58</v>
      </c>
      <c r="E328" s="60">
        <f>D328/7.5345</f>
        <v>1350.000663614042</v>
      </c>
      <c r="F328" s="60">
        <v>1350.000663614042</v>
      </c>
      <c r="G328" s="60">
        <v>1350.000663614042</v>
      </c>
      <c r="H328" s="51">
        <f t="shared" si="49"/>
        <v>0.13272280841462605</v>
      </c>
      <c r="I328" s="51">
        <f t="shared" si="50"/>
        <v>1</v>
      </c>
      <c r="J328" s="51">
        <f t="shared" si="51"/>
        <v>0.13272280841462605</v>
      </c>
    </row>
    <row r="329" spans="1:10" ht="12" customHeight="1" x14ac:dyDescent="0.25">
      <c r="A329" s="59"/>
      <c r="B329" s="49">
        <v>34</v>
      </c>
      <c r="C329" s="48" t="s">
        <v>94</v>
      </c>
      <c r="D329" s="50">
        <f t="shared" ref="D329:E331" si="52">D330</f>
        <v>3993.29</v>
      </c>
      <c r="E329" s="50">
        <f t="shared" si="52"/>
        <v>530.00066361404208</v>
      </c>
      <c r="F329" s="50">
        <v>530.00066361404208</v>
      </c>
      <c r="G329" s="50">
        <v>530.00066361404208</v>
      </c>
      <c r="H329" s="51">
        <f t="shared" si="49"/>
        <v>0.13272280841462605</v>
      </c>
      <c r="I329" s="51">
        <f t="shared" si="50"/>
        <v>1</v>
      </c>
      <c r="J329" s="51">
        <f t="shared" si="51"/>
        <v>0.13272280841462605</v>
      </c>
    </row>
    <row r="330" spans="1:10" ht="12" customHeight="1" x14ac:dyDescent="0.25">
      <c r="A330" s="59"/>
      <c r="B330" s="49">
        <v>343</v>
      </c>
      <c r="C330" s="48" t="s">
        <v>95</v>
      </c>
      <c r="D330" s="50">
        <f t="shared" si="52"/>
        <v>3993.29</v>
      </c>
      <c r="E330" s="50">
        <f t="shared" si="52"/>
        <v>530.00066361404208</v>
      </c>
      <c r="F330" s="50">
        <v>530.00066361404208</v>
      </c>
      <c r="G330" s="50">
        <v>530.00066361404208</v>
      </c>
      <c r="H330" s="51">
        <f t="shared" si="49"/>
        <v>0.13272280841462605</v>
      </c>
      <c r="I330" s="51">
        <f t="shared" si="50"/>
        <v>1</v>
      </c>
      <c r="J330" s="51">
        <f t="shared" si="51"/>
        <v>0.13272280841462605</v>
      </c>
    </row>
    <row r="331" spans="1:10" ht="12" customHeight="1" x14ac:dyDescent="0.25">
      <c r="A331" s="59"/>
      <c r="B331" s="49">
        <v>3431</v>
      </c>
      <c r="C331" s="48" t="s">
        <v>96</v>
      </c>
      <c r="D331" s="50">
        <f t="shared" si="52"/>
        <v>3993.29</v>
      </c>
      <c r="E331" s="50">
        <f t="shared" si="52"/>
        <v>530.00066361404208</v>
      </c>
      <c r="F331" s="50">
        <v>530.00066361404208</v>
      </c>
      <c r="G331" s="50">
        <v>530.00066361404208</v>
      </c>
      <c r="H331" s="51">
        <f t="shared" si="49"/>
        <v>0.13272280841462605</v>
      </c>
      <c r="I331" s="51">
        <f t="shared" si="50"/>
        <v>1</v>
      </c>
      <c r="J331" s="51">
        <f t="shared" si="51"/>
        <v>0.13272280841462605</v>
      </c>
    </row>
    <row r="332" spans="1:10" x14ac:dyDescent="0.25">
      <c r="A332" s="59"/>
      <c r="B332" s="58">
        <v>34311</v>
      </c>
      <c r="C332" s="59" t="s">
        <v>97</v>
      </c>
      <c r="D332" s="60">
        <v>3993.29</v>
      </c>
      <c r="E332" s="60">
        <f>D332/7.5345</f>
        <v>530.00066361404208</v>
      </c>
      <c r="F332" s="60">
        <v>530.00066361404208</v>
      </c>
      <c r="G332" s="60">
        <v>530.00066361404208</v>
      </c>
      <c r="H332" s="51">
        <f t="shared" si="49"/>
        <v>0.13272280841462605</v>
      </c>
      <c r="I332" s="51">
        <f t="shared" si="50"/>
        <v>1</v>
      </c>
      <c r="J332" s="51">
        <f t="shared" si="51"/>
        <v>0.13272280841462605</v>
      </c>
    </row>
    <row r="333" spans="1:10" ht="12" customHeight="1" x14ac:dyDescent="0.25">
      <c r="A333" s="48"/>
      <c r="B333" s="49">
        <v>4</v>
      </c>
      <c r="C333" s="48" t="s">
        <v>101</v>
      </c>
      <c r="D333" s="50">
        <f>D334</f>
        <v>73762.740000000005</v>
      </c>
      <c r="E333" s="50">
        <f>E334</f>
        <v>9789.9980091578745</v>
      </c>
      <c r="F333" s="50">
        <v>9789.9980091578745</v>
      </c>
      <c r="G333" s="50">
        <v>9789.9980091578745</v>
      </c>
      <c r="H333" s="51">
        <f t="shared" si="49"/>
        <v>0.13272280841462605</v>
      </c>
      <c r="I333" s="51">
        <f t="shared" si="50"/>
        <v>1</v>
      </c>
      <c r="J333" s="51">
        <f t="shared" si="51"/>
        <v>0.13272280841462605</v>
      </c>
    </row>
    <row r="334" spans="1:10" s="13" customFormat="1" x14ac:dyDescent="0.25">
      <c r="A334" s="48"/>
      <c r="B334" s="49">
        <v>42</v>
      </c>
      <c r="C334" s="48" t="s">
        <v>102</v>
      </c>
      <c r="D334" s="50">
        <f>SUM(D335+D342)</f>
        <v>73762.740000000005</v>
      </c>
      <c r="E334" s="50">
        <f>SUM(E335+E342)</f>
        <v>9789.9980091578745</v>
      </c>
      <c r="F334" s="50">
        <v>9789.9980091578745</v>
      </c>
      <c r="G334" s="50">
        <v>9789.9980091578745</v>
      </c>
      <c r="H334" s="51">
        <f t="shared" si="49"/>
        <v>0.13272280841462605</v>
      </c>
      <c r="I334" s="51">
        <f t="shared" si="50"/>
        <v>1</v>
      </c>
      <c r="J334" s="51">
        <f t="shared" si="51"/>
        <v>0.13272280841462605</v>
      </c>
    </row>
    <row r="335" spans="1:10" s="13" customFormat="1" x14ac:dyDescent="0.25">
      <c r="A335" s="48"/>
      <c r="B335" s="49">
        <v>422</v>
      </c>
      <c r="C335" s="48" t="s">
        <v>114</v>
      </c>
      <c r="D335" s="50">
        <f>D339+D336</f>
        <v>70748.94</v>
      </c>
      <c r="E335" s="50">
        <f>E339+E336</f>
        <v>9389.9980091578745</v>
      </c>
      <c r="F335" s="50">
        <v>9389.9980091578745</v>
      </c>
      <c r="G335" s="50">
        <v>9389.9980091578745</v>
      </c>
      <c r="H335" s="51">
        <f t="shared" si="49"/>
        <v>0.13272280841462605</v>
      </c>
      <c r="I335" s="51">
        <f t="shared" si="50"/>
        <v>1</v>
      </c>
      <c r="J335" s="51">
        <f t="shared" si="51"/>
        <v>0.13272280841462605</v>
      </c>
    </row>
    <row r="336" spans="1:10" s="21" customFormat="1" x14ac:dyDescent="0.25">
      <c r="A336" s="59"/>
      <c r="B336" s="49">
        <v>4221</v>
      </c>
      <c r="C336" s="48" t="s">
        <v>294</v>
      </c>
      <c r="D336" s="50">
        <f>D337+D338</f>
        <v>37597.160000000003</v>
      </c>
      <c r="E336" s="50">
        <f>E337+E338</f>
        <v>4990.0006636140424</v>
      </c>
      <c r="F336" s="50">
        <v>4990.0006636140424</v>
      </c>
      <c r="G336" s="50">
        <v>4990.0006636140424</v>
      </c>
      <c r="H336" s="51">
        <f t="shared" si="49"/>
        <v>0.13272280841462605</v>
      </c>
      <c r="I336" s="51">
        <f t="shared" si="50"/>
        <v>1</v>
      </c>
      <c r="J336" s="51">
        <f t="shared" si="51"/>
        <v>0.13272280841462605</v>
      </c>
    </row>
    <row r="337" spans="1:10" s="21" customFormat="1" x14ac:dyDescent="0.25">
      <c r="A337" s="98"/>
      <c r="B337" s="58">
        <v>42211</v>
      </c>
      <c r="C337" s="59" t="s">
        <v>295</v>
      </c>
      <c r="D337" s="60">
        <v>22603.5</v>
      </c>
      <c r="E337" s="60">
        <f>D337/7.5345</f>
        <v>3000</v>
      </c>
      <c r="F337" s="60">
        <v>3000</v>
      </c>
      <c r="G337" s="60">
        <v>3000</v>
      </c>
      <c r="H337" s="51">
        <f t="shared" si="49"/>
        <v>0.13272280841462605</v>
      </c>
      <c r="I337" s="51">
        <f t="shared" si="50"/>
        <v>1</v>
      </c>
      <c r="J337" s="51">
        <f t="shared" si="51"/>
        <v>0.13272280841462605</v>
      </c>
    </row>
    <row r="338" spans="1:10" s="21" customFormat="1" x14ac:dyDescent="0.25">
      <c r="A338" s="98"/>
      <c r="B338" s="58">
        <v>42212</v>
      </c>
      <c r="C338" s="59" t="s">
        <v>296</v>
      </c>
      <c r="D338" s="60">
        <v>14993.66</v>
      </c>
      <c r="E338" s="60">
        <f>D338/7.5345</f>
        <v>1990.000663614042</v>
      </c>
      <c r="F338" s="60">
        <v>1990.000663614042</v>
      </c>
      <c r="G338" s="60">
        <v>1990.000663614042</v>
      </c>
      <c r="H338" s="51">
        <f t="shared" si="49"/>
        <v>0.13272280841462605</v>
      </c>
      <c r="I338" s="51">
        <f t="shared" si="50"/>
        <v>1</v>
      </c>
      <c r="J338" s="51">
        <f t="shared" si="51"/>
        <v>0.13272280841462605</v>
      </c>
    </row>
    <row r="339" spans="1:10" s="13" customFormat="1" x14ac:dyDescent="0.25">
      <c r="A339" s="48"/>
      <c r="B339" s="49">
        <v>4227</v>
      </c>
      <c r="C339" s="48" t="s">
        <v>115</v>
      </c>
      <c r="D339" s="50">
        <f>D341+D340</f>
        <v>33151.78</v>
      </c>
      <c r="E339" s="50">
        <f>E341+E340</f>
        <v>4399.9973455438321</v>
      </c>
      <c r="F339" s="50">
        <v>4399.9973455438321</v>
      </c>
      <c r="G339" s="50">
        <v>4399.9973455438321</v>
      </c>
      <c r="H339" s="51">
        <f t="shared" si="49"/>
        <v>0.13272280841462608</v>
      </c>
      <c r="I339" s="51">
        <f t="shared" si="50"/>
        <v>1</v>
      </c>
      <c r="J339" s="51">
        <f t="shared" si="51"/>
        <v>0.13272280841462608</v>
      </c>
    </row>
    <row r="340" spans="1:10" s="13" customFormat="1" x14ac:dyDescent="0.25">
      <c r="A340" s="48"/>
      <c r="B340" s="58">
        <v>42271</v>
      </c>
      <c r="C340" s="59" t="s">
        <v>115</v>
      </c>
      <c r="D340" s="60">
        <v>13562.08</v>
      </c>
      <c r="E340" s="60">
        <f>D340/7.5345</f>
        <v>1799.9973455438317</v>
      </c>
      <c r="F340" s="60">
        <v>1799.9973455438317</v>
      </c>
      <c r="G340" s="60">
        <v>1799.9973455438317</v>
      </c>
      <c r="H340" s="51">
        <f t="shared" si="49"/>
        <v>0.13272280841462605</v>
      </c>
      <c r="I340" s="51">
        <f t="shared" si="50"/>
        <v>1</v>
      </c>
      <c r="J340" s="51">
        <f t="shared" si="51"/>
        <v>0.13272280841462605</v>
      </c>
    </row>
    <row r="341" spans="1:10" s="13" customFormat="1" ht="15" customHeight="1" x14ac:dyDescent="0.25">
      <c r="A341" s="59" t="s">
        <v>229</v>
      </c>
      <c r="B341" s="58">
        <v>42273</v>
      </c>
      <c r="C341" s="59" t="s">
        <v>116</v>
      </c>
      <c r="D341" s="60">
        <v>19589.7</v>
      </c>
      <c r="E341" s="60">
        <f>D341/7.5345</f>
        <v>2600</v>
      </c>
      <c r="F341" s="60">
        <v>2600</v>
      </c>
      <c r="G341" s="60">
        <v>2600</v>
      </c>
      <c r="H341" s="51">
        <f t="shared" si="49"/>
        <v>0.13272280841462605</v>
      </c>
      <c r="I341" s="51">
        <f t="shared" si="50"/>
        <v>1</v>
      </c>
      <c r="J341" s="51">
        <f t="shared" si="51"/>
        <v>0.13272280841462605</v>
      </c>
    </row>
    <row r="342" spans="1:10" s="21" customFormat="1" x14ac:dyDescent="0.25">
      <c r="A342" s="48"/>
      <c r="B342" s="49">
        <v>424</v>
      </c>
      <c r="C342" s="48" t="s">
        <v>117</v>
      </c>
      <c r="D342" s="50">
        <f t="shared" ref="D342:E343" si="53">D343</f>
        <v>3013.8</v>
      </c>
      <c r="E342" s="50">
        <f t="shared" si="53"/>
        <v>400</v>
      </c>
      <c r="F342" s="50">
        <v>400</v>
      </c>
      <c r="G342" s="50">
        <v>400</v>
      </c>
      <c r="H342" s="51">
        <f t="shared" si="49"/>
        <v>0.13272280841462605</v>
      </c>
      <c r="I342" s="51">
        <f t="shared" si="50"/>
        <v>1</v>
      </c>
      <c r="J342" s="51">
        <f t="shared" si="51"/>
        <v>0.13272280841462605</v>
      </c>
    </row>
    <row r="343" spans="1:10" s="13" customFormat="1" x14ac:dyDescent="0.25">
      <c r="A343" s="48"/>
      <c r="B343" s="49">
        <v>4241</v>
      </c>
      <c r="C343" s="48" t="s">
        <v>118</v>
      </c>
      <c r="D343" s="50">
        <f t="shared" si="53"/>
        <v>3013.8</v>
      </c>
      <c r="E343" s="50">
        <f t="shared" si="53"/>
        <v>400</v>
      </c>
      <c r="F343" s="50">
        <v>400</v>
      </c>
      <c r="G343" s="50">
        <v>400</v>
      </c>
      <c r="H343" s="51">
        <f t="shared" si="49"/>
        <v>0.13272280841462605</v>
      </c>
      <c r="I343" s="51">
        <f t="shared" si="50"/>
        <v>1</v>
      </c>
      <c r="J343" s="51">
        <f t="shared" si="51"/>
        <v>0.13272280841462605</v>
      </c>
    </row>
    <row r="344" spans="1:10" s="13" customFormat="1" ht="15" customHeight="1" x14ac:dyDescent="0.25">
      <c r="A344" s="59" t="s">
        <v>230</v>
      </c>
      <c r="B344" s="58">
        <v>42411</v>
      </c>
      <c r="C344" s="59" t="s">
        <v>118</v>
      </c>
      <c r="D344" s="60">
        <v>3013.8</v>
      </c>
      <c r="E344" s="60">
        <f>D344/7.5345</f>
        <v>400</v>
      </c>
      <c r="F344" s="60">
        <v>400</v>
      </c>
      <c r="G344" s="60">
        <v>400</v>
      </c>
      <c r="H344" s="51">
        <f t="shared" si="49"/>
        <v>0.13272280841462605</v>
      </c>
      <c r="I344" s="51">
        <f t="shared" si="50"/>
        <v>1</v>
      </c>
      <c r="J344" s="51">
        <f t="shared" si="51"/>
        <v>0.13272280841462605</v>
      </c>
    </row>
    <row r="345" spans="1:10" s="13" customFormat="1" x14ac:dyDescent="0.25">
      <c r="A345" s="59"/>
      <c r="B345" s="49">
        <v>9</v>
      </c>
      <c r="C345" s="48" t="s">
        <v>137</v>
      </c>
      <c r="D345" s="50">
        <f t="shared" ref="D345:E348" si="54">D346</f>
        <v>0</v>
      </c>
      <c r="E345" s="50">
        <f t="shared" si="54"/>
        <v>0</v>
      </c>
      <c r="F345" s="50">
        <v>0</v>
      </c>
      <c r="G345" s="50">
        <v>0</v>
      </c>
      <c r="H345" s="51">
        <v>0</v>
      </c>
      <c r="I345" s="51">
        <v>0</v>
      </c>
      <c r="J345" s="51">
        <v>0</v>
      </c>
    </row>
    <row r="346" spans="1:10" s="13" customFormat="1" x14ac:dyDescent="0.25">
      <c r="A346" s="59"/>
      <c r="B346" s="49">
        <v>92</v>
      </c>
      <c r="C346" s="48" t="s">
        <v>138</v>
      </c>
      <c r="D346" s="50">
        <f t="shared" si="54"/>
        <v>0</v>
      </c>
      <c r="E346" s="50">
        <f t="shared" si="54"/>
        <v>0</v>
      </c>
      <c r="F346" s="50">
        <v>0</v>
      </c>
      <c r="G346" s="50">
        <v>0</v>
      </c>
      <c r="H346" s="51">
        <v>0</v>
      </c>
      <c r="I346" s="51">
        <v>0</v>
      </c>
      <c r="J346" s="51">
        <v>0</v>
      </c>
    </row>
    <row r="347" spans="1:10" s="13" customFormat="1" x14ac:dyDescent="0.25">
      <c r="A347" s="59"/>
      <c r="B347" s="49">
        <v>922</v>
      </c>
      <c r="C347" s="59" t="s">
        <v>139</v>
      </c>
      <c r="D347" s="50">
        <f t="shared" si="54"/>
        <v>0</v>
      </c>
      <c r="E347" s="50">
        <f t="shared" si="54"/>
        <v>0</v>
      </c>
      <c r="F347" s="50">
        <v>0</v>
      </c>
      <c r="G347" s="50">
        <v>0</v>
      </c>
      <c r="H347" s="51">
        <v>0</v>
      </c>
      <c r="I347" s="51">
        <v>0</v>
      </c>
      <c r="J347" s="51">
        <v>0</v>
      </c>
    </row>
    <row r="348" spans="1:10" s="13" customFormat="1" x14ac:dyDescent="0.25">
      <c r="A348" s="59"/>
      <c r="B348" s="49">
        <v>9222</v>
      </c>
      <c r="C348" s="48" t="s">
        <v>214</v>
      </c>
      <c r="D348" s="50">
        <f t="shared" si="54"/>
        <v>0</v>
      </c>
      <c r="E348" s="50">
        <f t="shared" si="54"/>
        <v>0</v>
      </c>
      <c r="F348" s="50">
        <v>0</v>
      </c>
      <c r="G348" s="50">
        <v>0</v>
      </c>
      <c r="H348" s="51">
        <v>0</v>
      </c>
      <c r="I348" s="51">
        <v>0</v>
      </c>
      <c r="J348" s="51">
        <v>0</v>
      </c>
    </row>
    <row r="349" spans="1:10" s="13" customFormat="1" x14ac:dyDescent="0.25">
      <c r="A349" s="59" t="s">
        <v>231</v>
      </c>
      <c r="B349" s="58">
        <v>92221</v>
      </c>
      <c r="C349" s="59" t="s">
        <v>216</v>
      </c>
      <c r="D349" s="60">
        <v>0</v>
      </c>
      <c r="E349" s="60">
        <v>0</v>
      </c>
      <c r="F349" s="60">
        <v>0</v>
      </c>
      <c r="G349" s="60">
        <v>0</v>
      </c>
      <c r="H349" s="51">
        <v>0</v>
      </c>
      <c r="I349" s="51">
        <v>0</v>
      </c>
      <c r="J349" s="51">
        <v>0</v>
      </c>
    </row>
    <row r="350" spans="1:10" s="21" customFormat="1" x14ac:dyDescent="0.25">
      <c r="A350" s="61" t="s">
        <v>5</v>
      </c>
      <c r="B350" s="62" t="s">
        <v>154</v>
      </c>
      <c r="C350" s="61" t="s">
        <v>21</v>
      </c>
      <c r="D350" s="63">
        <f>D351</f>
        <v>86420.725000000006</v>
      </c>
      <c r="E350" s="63">
        <f>E351</f>
        <v>11470.001327228085</v>
      </c>
      <c r="F350" s="63">
        <v>11470.001327228085</v>
      </c>
      <c r="G350" s="63">
        <v>11470.001327228085</v>
      </c>
      <c r="H350" s="51">
        <f t="shared" si="49"/>
        <v>0.13272280841462605</v>
      </c>
      <c r="I350" s="51">
        <f t="shared" si="50"/>
        <v>1</v>
      </c>
      <c r="J350" s="51">
        <f t="shared" si="51"/>
        <v>0.13272280841462605</v>
      </c>
    </row>
    <row r="351" spans="1:10" s="13" customFormat="1" x14ac:dyDescent="0.25">
      <c r="A351" s="48"/>
      <c r="B351" s="49">
        <v>3</v>
      </c>
      <c r="C351" s="48" t="s">
        <v>35</v>
      </c>
      <c r="D351" s="50">
        <f>D352+D367</f>
        <v>86420.725000000006</v>
      </c>
      <c r="E351" s="50">
        <f>E352+E367</f>
        <v>11470.001327228085</v>
      </c>
      <c r="F351" s="50">
        <v>11470.001327228085</v>
      </c>
      <c r="G351" s="50">
        <v>11470.001327228085</v>
      </c>
      <c r="H351" s="51">
        <f t="shared" si="49"/>
        <v>0.13272280841462605</v>
      </c>
      <c r="I351" s="51">
        <f t="shared" si="50"/>
        <v>1</v>
      </c>
      <c r="J351" s="51">
        <f t="shared" si="51"/>
        <v>0.13272280841462605</v>
      </c>
    </row>
    <row r="352" spans="1:10" s="21" customFormat="1" x14ac:dyDescent="0.25">
      <c r="A352" s="48"/>
      <c r="B352" s="49">
        <v>32</v>
      </c>
      <c r="C352" s="48" t="s">
        <v>36</v>
      </c>
      <c r="D352" s="50">
        <f>SUM(D353+D356+D359+D362)</f>
        <v>86420.725000000006</v>
      </c>
      <c r="E352" s="50">
        <f>SUM(E353+E356+E359+E362)</f>
        <v>11470.001327228085</v>
      </c>
      <c r="F352" s="50">
        <v>11470.001327228085</v>
      </c>
      <c r="G352" s="50">
        <v>11470.001327228085</v>
      </c>
      <c r="H352" s="51">
        <f t="shared" si="49"/>
        <v>0.13272280841462605</v>
      </c>
      <c r="I352" s="51">
        <f t="shared" si="50"/>
        <v>1</v>
      </c>
      <c r="J352" s="51">
        <f t="shared" si="51"/>
        <v>0.13272280841462605</v>
      </c>
    </row>
    <row r="353" spans="1:10" s="13" customFormat="1" x14ac:dyDescent="0.25">
      <c r="A353" s="48"/>
      <c r="B353" s="49">
        <v>321</v>
      </c>
      <c r="C353" s="48" t="s">
        <v>37</v>
      </c>
      <c r="D353" s="50">
        <f t="shared" ref="D353:E354" si="55">D354</f>
        <v>979.48500000000001</v>
      </c>
      <c r="E353" s="50">
        <f t="shared" si="55"/>
        <v>130</v>
      </c>
      <c r="F353" s="50">
        <v>130</v>
      </c>
      <c r="G353" s="50">
        <v>130</v>
      </c>
      <c r="H353" s="51">
        <f t="shared" si="49"/>
        <v>0.13272280841462605</v>
      </c>
      <c r="I353" s="51">
        <f t="shared" si="50"/>
        <v>1</v>
      </c>
      <c r="J353" s="51">
        <f t="shared" si="51"/>
        <v>0.13272280841462605</v>
      </c>
    </row>
    <row r="354" spans="1:10" s="13" customFormat="1" ht="12" customHeight="1" x14ac:dyDescent="0.25">
      <c r="A354" s="48"/>
      <c r="B354" s="49">
        <v>3211</v>
      </c>
      <c r="C354" s="48" t="s">
        <v>38</v>
      </c>
      <c r="D354" s="50">
        <f t="shared" si="55"/>
        <v>979.48500000000001</v>
      </c>
      <c r="E354" s="50">
        <f t="shared" si="55"/>
        <v>130</v>
      </c>
      <c r="F354" s="50">
        <v>130</v>
      </c>
      <c r="G354" s="50">
        <v>130</v>
      </c>
      <c r="H354" s="51">
        <f t="shared" si="49"/>
        <v>0.13272280841462605</v>
      </c>
      <c r="I354" s="51">
        <f t="shared" si="50"/>
        <v>1</v>
      </c>
      <c r="J354" s="51">
        <f t="shared" si="51"/>
        <v>0.13272280841462605</v>
      </c>
    </row>
    <row r="355" spans="1:10" s="21" customFormat="1" ht="12.75" customHeight="1" x14ac:dyDescent="0.25">
      <c r="A355" s="59" t="s">
        <v>232</v>
      </c>
      <c r="B355" s="58">
        <v>32119</v>
      </c>
      <c r="C355" s="59" t="s">
        <v>126</v>
      </c>
      <c r="D355" s="60">
        <f>E355*7.5345</f>
        <v>979.48500000000001</v>
      </c>
      <c r="E355" s="60">
        <v>130</v>
      </c>
      <c r="F355" s="60">
        <v>130</v>
      </c>
      <c r="G355" s="60">
        <v>130</v>
      </c>
      <c r="H355" s="51">
        <f t="shared" si="49"/>
        <v>0.13272280841462605</v>
      </c>
      <c r="I355" s="51">
        <f t="shared" si="50"/>
        <v>1</v>
      </c>
      <c r="J355" s="51">
        <f t="shared" si="51"/>
        <v>0.13272280841462605</v>
      </c>
    </row>
    <row r="356" spans="1:10" s="13" customFormat="1" x14ac:dyDescent="0.25">
      <c r="A356" s="48"/>
      <c r="B356" s="49">
        <v>322</v>
      </c>
      <c r="C356" s="48" t="s">
        <v>43</v>
      </c>
      <c r="D356" s="50">
        <f t="shared" ref="D356:E357" si="56">D357</f>
        <v>527.41999999999996</v>
      </c>
      <c r="E356" s="50">
        <f t="shared" si="56"/>
        <v>70.000663614042068</v>
      </c>
      <c r="F356" s="50">
        <v>70.000663614042068</v>
      </c>
      <c r="G356" s="50">
        <v>70.000663614042068</v>
      </c>
      <c r="H356" s="51">
        <f t="shared" si="49"/>
        <v>0.13272280841462605</v>
      </c>
      <c r="I356" s="51">
        <f t="shared" si="50"/>
        <v>1</v>
      </c>
      <c r="J356" s="51">
        <f t="shared" si="51"/>
        <v>0.13272280841462605</v>
      </c>
    </row>
    <row r="357" spans="1:10" s="13" customFormat="1" x14ac:dyDescent="0.25">
      <c r="A357" s="48"/>
      <c r="B357" s="49">
        <v>3221</v>
      </c>
      <c r="C357" s="48" t="s">
        <v>44</v>
      </c>
      <c r="D357" s="50">
        <f t="shared" si="56"/>
        <v>527.41999999999996</v>
      </c>
      <c r="E357" s="50">
        <f t="shared" si="56"/>
        <v>70.000663614042068</v>
      </c>
      <c r="F357" s="50">
        <v>70.000663614042068</v>
      </c>
      <c r="G357" s="50">
        <v>70.000663614042068</v>
      </c>
      <c r="H357" s="51">
        <f t="shared" si="49"/>
        <v>0.13272280841462605</v>
      </c>
      <c r="I357" s="51">
        <f t="shared" si="50"/>
        <v>1</v>
      </c>
      <c r="J357" s="51">
        <f t="shared" si="51"/>
        <v>0.13272280841462605</v>
      </c>
    </row>
    <row r="358" spans="1:10" s="21" customFormat="1" ht="14.25" customHeight="1" x14ac:dyDescent="0.25">
      <c r="A358" s="59" t="s">
        <v>233</v>
      </c>
      <c r="B358" s="58">
        <v>32219</v>
      </c>
      <c r="C358" s="59" t="s">
        <v>46</v>
      </c>
      <c r="D358" s="60">
        <v>527.41999999999996</v>
      </c>
      <c r="E358" s="60">
        <f>D358/7.5345</f>
        <v>70.000663614042068</v>
      </c>
      <c r="F358" s="60">
        <v>70.000663614042068</v>
      </c>
      <c r="G358" s="60">
        <v>70.000663614042068</v>
      </c>
      <c r="H358" s="51">
        <f t="shared" si="49"/>
        <v>0.13272280841462605</v>
      </c>
      <c r="I358" s="51">
        <f t="shared" si="50"/>
        <v>1</v>
      </c>
      <c r="J358" s="51">
        <f t="shared" si="51"/>
        <v>0.13272280841462605</v>
      </c>
    </row>
    <row r="359" spans="1:10" s="21" customFormat="1" ht="12" customHeight="1" x14ac:dyDescent="0.25">
      <c r="A359" s="48"/>
      <c r="B359" s="49">
        <v>323</v>
      </c>
      <c r="C359" s="48" t="s">
        <v>60</v>
      </c>
      <c r="D359" s="50">
        <f t="shared" ref="D359:E360" si="57">D360</f>
        <v>59371.86</v>
      </c>
      <c r="E359" s="50">
        <f t="shared" si="57"/>
        <v>7880</v>
      </c>
      <c r="F359" s="50">
        <v>7880</v>
      </c>
      <c r="G359" s="50">
        <v>7880</v>
      </c>
      <c r="H359" s="51">
        <f t="shared" si="49"/>
        <v>0.13272280841462605</v>
      </c>
      <c r="I359" s="51">
        <f t="shared" si="50"/>
        <v>1</v>
      </c>
      <c r="J359" s="51">
        <f t="shared" si="51"/>
        <v>0.13272280841462605</v>
      </c>
    </row>
    <row r="360" spans="1:10" ht="12" customHeight="1" x14ac:dyDescent="0.25">
      <c r="A360" s="48"/>
      <c r="B360" s="49">
        <v>3231</v>
      </c>
      <c r="C360" s="48" t="s">
        <v>61</v>
      </c>
      <c r="D360" s="50">
        <f t="shared" si="57"/>
        <v>59371.86</v>
      </c>
      <c r="E360" s="50">
        <f t="shared" si="57"/>
        <v>7880</v>
      </c>
      <c r="F360" s="50">
        <v>7880</v>
      </c>
      <c r="G360" s="50">
        <v>7880</v>
      </c>
      <c r="H360" s="51">
        <f t="shared" si="49"/>
        <v>0.13272280841462605</v>
      </c>
      <c r="I360" s="51">
        <f t="shared" si="50"/>
        <v>1</v>
      </c>
      <c r="J360" s="51">
        <f t="shared" si="51"/>
        <v>0.13272280841462605</v>
      </c>
    </row>
    <row r="361" spans="1:10" x14ac:dyDescent="0.25">
      <c r="A361" s="59" t="s">
        <v>234</v>
      </c>
      <c r="B361" s="58">
        <v>32319</v>
      </c>
      <c r="C361" s="59" t="s">
        <v>64</v>
      </c>
      <c r="D361" s="60">
        <f>E361*7.5345</f>
        <v>59371.86</v>
      </c>
      <c r="E361" s="60">
        <v>7880</v>
      </c>
      <c r="F361" s="60">
        <v>7880</v>
      </c>
      <c r="G361" s="60">
        <v>7880</v>
      </c>
      <c r="H361" s="51">
        <f t="shared" si="49"/>
        <v>0.13272280841462605</v>
      </c>
      <c r="I361" s="51">
        <f t="shared" si="50"/>
        <v>1</v>
      </c>
      <c r="J361" s="51">
        <f t="shared" si="51"/>
        <v>0.13272280841462605</v>
      </c>
    </row>
    <row r="362" spans="1:10" s="13" customFormat="1" x14ac:dyDescent="0.25">
      <c r="A362" s="59"/>
      <c r="B362" s="49">
        <v>329</v>
      </c>
      <c r="C362" s="48" t="s">
        <v>85</v>
      </c>
      <c r="D362" s="50">
        <f>SUM(D363+D365)</f>
        <v>25541.96</v>
      </c>
      <c r="E362" s="50">
        <f>SUM(E363+E365)</f>
        <v>3390.000663614042</v>
      </c>
      <c r="F362" s="50">
        <v>3390.000663614042</v>
      </c>
      <c r="G362" s="50">
        <v>3390.000663614042</v>
      </c>
      <c r="H362" s="51">
        <f t="shared" si="49"/>
        <v>0.13272280841462605</v>
      </c>
      <c r="I362" s="51">
        <f t="shared" si="50"/>
        <v>1</v>
      </c>
      <c r="J362" s="51">
        <f t="shared" si="51"/>
        <v>0.13272280841462605</v>
      </c>
    </row>
    <row r="363" spans="1:10" s="21" customFormat="1" ht="30" x14ac:dyDescent="0.25">
      <c r="A363" s="48"/>
      <c r="B363" s="49">
        <v>3291</v>
      </c>
      <c r="C363" s="48" t="s">
        <v>235</v>
      </c>
      <c r="D363" s="50">
        <f>D364</f>
        <v>527.41999999999996</v>
      </c>
      <c r="E363" s="50">
        <f>E364</f>
        <v>70.000663614042068</v>
      </c>
      <c r="F363" s="50">
        <v>70.000663614042068</v>
      </c>
      <c r="G363" s="50">
        <v>70.000663614042068</v>
      </c>
      <c r="H363" s="51">
        <f>F363/D363</f>
        <v>0.13272280841462605</v>
      </c>
      <c r="I363" s="51">
        <f t="shared" si="50"/>
        <v>1</v>
      </c>
      <c r="J363" s="51">
        <f>G363/D363</f>
        <v>0.13272280841462605</v>
      </c>
    </row>
    <row r="364" spans="1:10" s="21" customFormat="1" x14ac:dyDescent="0.25">
      <c r="A364" s="59" t="s">
        <v>236</v>
      </c>
      <c r="B364" s="58">
        <v>32919</v>
      </c>
      <c r="C364" s="59" t="s">
        <v>237</v>
      </c>
      <c r="D364" s="60">
        <v>527.41999999999996</v>
      </c>
      <c r="E364" s="60">
        <f>D364/7.5345</f>
        <v>70.000663614042068</v>
      </c>
      <c r="F364" s="60">
        <v>70.000663614042068</v>
      </c>
      <c r="G364" s="60">
        <v>70.000663614042068</v>
      </c>
      <c r="H364" s="51">
        <f t="shared" si="49"/>
        <v>0.13272280841462605</v>
      </c>
      <c r="I364" s="51">
        <f t="shared" si="50"/>
        <v>1</v>
      </c>
      <c r="J364" s="51">
        <f t="shared" si="51"/>
        <v>0.13272280841462605</v>
      </c>
    </row>
    <row r="365" spans="1:10" s="13" customFormat="1" x14ac:dyDescent="0.25">
      <c r="A365" s="48"/>
      <c r="B365" s="49">
        <v>3299</v>
      </c>
      <c r="C365" s="48" t="s">
        <v>85</v>
      </c>
      <c r="D365" s="50">
        <f>D366</f>
        <v>25014.54</v>
      </c>
      <c r="E365" s="50">
        <f>E366</f>
        <v>3320</v>
      </c>
      <c r="F365" s="50">
        <v>3320</v>
      </c>
      <c r="G365" s="50">
        <v>3320</v>
      </c>
      <c r="H365" s="51">
        <f t="shared" si="49"/>
        <v>0.13272280841462605</v>
      </c>
      <c r="I365" s="51">
        <f t="shared" si="50"/>
        <v>1</v>
      </c>
      <c r="J365" s="51">
        <f t="shared" si="51"/>
        <v>0.13272280841462605</v>
      </c>
    </row>
    <row r="366" spans="1:10" s="13" customFormat="1" x14ac:dyDescent="0.25">
      <c r="A366" s="59" t="s">
        <v>238</v>
      </c>
      <c r="B366" s="58">
        <v>32999</v>
      </c>
      <c r="C366" s="59" t="s">
        <v>85</v>
      </c>
      <c r="D366" s="60">
        <v>25014.54</v>
      </c>
      <c r="E366" s="60">
        <f>D366/7.5345</f>
        <v>3320</v>
      </c>
      <c r="F366" s="60">
        <v>3320</v>
      </c>
      <c r="G366" s="60">
        <v>3320</v>
      </c>
      <c r="H366" s="51">
        <f t="shared" si="49"/>
        <v>0.13272280841462605</v>
      </c>
      <c r="I366" s="51">
        <f t="shared" si="50"/>
        <v>1</v>
      </c>
      <c r="J366" s="51">
        <f t="shared" si="51"/>
        <v>0.13272280841462605</v>
      </c>
    </row>
    <row r="367" spans="1:10" s="13" customFormat="1" x14ac:dyDescent="0.25">
      <c r="A367" s="59"/>
      <c r="B367" s="49">
        <v>9</v>
      </c>
      <c r="C367" s="48" t="s">
        <v>137</v>
      </c>
      <c r="D367" s="50">
        <f t="shared" ref="D367:E370" si="58">D368</f>
        <v>0</v>
      </c>
      <c r="E367" s="50">
        <f t="shared" si="58"/>
        <v>0</v>
      </c>
      <c r="F367" s="50">
        <v>0</v>
      </c>
      <c r="G367" s="50">
        <v>0</v>
      </c>
      <c r="H367" s="51">
        <v>0</v>
      </c>
      <c r="I367" s="51">
        <v>0</v>
      </c>
      <c r="J367" s="51">
        <v>0</v>
      </c>
    </row>
    <row r="368" spans="1:10" s="13" customFormat="1" x14ac:dyDescent="0.25">
      <c r="A368" s="59"/>
      <c r="B368" s="49">
        <v>92</v>
      </c>
      <c r="C368" s="48" t="s">
        <v>138</v>
      </c>
      <c r="D368" s="50">
        <f t="shared" si="58"/>
        <v>0</v>
      </c>
      <c r="E368" s="50">
        <f t="shared" si="58"/>
        <v>0</v>
      </c>
      <c r="F368" s="50">
        <v>0</v>
      </c>
      <c r="G368" s="50">
        <v>0</v>
      </c>
      <c r="H368" s="51">
        <v>0</v>
      </c>
      <c r="I368" s="51">
        <v>0</v>
      </c>
      <c r="J368" s="51">
        <v>0</v>
      </c>
    </row>
    <row r="369" spans="1:10" s="13" customFormat="1" x14ac:dyDescent="0.25">
      <c r="A369" s="59"/>
      <c r="B369" s="49">
        <v>922</v>
      </c>
      <c r="C369" s="59" t="s">
        <v>139</v>
      </c>
      <c r="D369" s="60">
        <f t="shared" si="58"/>
        <v>0</v>
      </c>
      <c r="E369" s="60">
        <f t="shared" si="58"/>
        <v>0</v>
      </c>
      <c r="F369" s="50">
        <v>0</v>
      </c>
      <c r="G369" s="50">
        <v>0</v>
      </c>
      <c r="H369" s="51">
        <v>0</v>
      </c>
      <c r="I369" s="51">
        <v>0</v>
      </c>
      <c r="J369" s="51">
        <v>0</v>
      </c>
    </row>
    <row r="370" spans="1:10" s="13" customFormat="1" x14ac:dyDescent="0.25">
      <c r="A370" s="59"/>
      <c r="B370" s="49">
        <v>9222</v>
      </c>
      <c r="C370" s="48" t="s">
        <v>214</v>
      </c>
      <c r="D370" s="50">
        <f t="shared" si="58"/>
        <v>0</v>
      </c>
      <c r="E370" s="50">
        <f t="shared" si="58"/>
        <v>0</v>
      </c>
      <c r="F370" s="50">
        <v>0</v>
      </c>
      <c r="G370" s="50">
        <v>0</v>
      </c>
      <c r="H370" s="51">
        <v>0</v>
      </c>
      <c r="I370" s="51">
        <v>0</v>
      </c>
      <c r="J370" s="51">
        <v>0</v>
      </c>
    </row>
    <row r="371" spans="1:10" s="13" customFormat="1" x14ac:dyDescent="0.25">
      <c r="A371" s="59" t="s">
        <v>239</v>
      </c>
      <c r="B371" s="58">
        <v>92221</v>
      </c>
      <c r="C371" s="59" t="s">
        <v>216</v>
      </c>
      <c r="D371" s="60">
        <v>0</v>
      </c>
      <c r="E371" s="60">
        <v>0</v>
      </c>
      <c r="F371" s="60">
        <v>0</v>
      </c>
      <c r="G371" s="60">
        <v>0</v>
      </c>
      <c r="H371" s="51">
        <v>0</v>
      </c>
      <c r="I371" s="51">
        <v>0</v>
      </c>
      <c r="J371" s="51">
        <v>0</v>
      </c>
    </row>
    <row r="372" spans="1:10" s="13" customFormat="1" x14ac:dyDescent="0.25">
      <c r="A372" s="61" t="s">
        <v>5</v>
      </c>
      <c r="B372" s="62" t="s">
        <v>157</v>
      </c>
      <c r="C372" s="61" t="s">
        <v>26</v>
      </c>
      <c r="D372" s="63">
        <f>D373+D397</f>
        <v>7312081.5699999994</v>
      </c>
      <c r="E372" s="63">
        <f>E373+E397</f>
        <v>970480.00132722792</v>
      </c>
      <c r="F372" s="63">
        <v>970480</v>
      </c>
      <c r="G372" s="63">
        <v>970480</v>
      </c>
      <c r="H372" s="51">
        <f t="shared" ref="H372:H429" si="59">F372/D372</f>
        <v>0.13272280823311441</v>
      </c>
      <c r="I372" s="51">
        <f t="shared" ref="I372:I429" si="60">G372/F372</f>
        <v>1</v>
      </c>
      <c r="J372" s="51">
        <f t="shared" ref="J372:J429" si="61">G372/D372</f>
        <v>0.13272280823311441</v>
      </c>
    </row>
    <row r="373" spans="1:10" s="13" customFormat="1" x14ac:dyDescent="0.25">
      <c r="A373" s="48"/>
      <c r="B373" s="49">
        <v>3</v>
      </c>
      <c r="C373" s="48" t="s">
        <v>35</v>
      </c>
      <c r="D373" s="50">
        <f>SUM(D374+D385)</f>
        <v>7312081.5699999994</v>
      </c>
      <c r="E373" s="50">
        <f>SUM(E374+E385)</f>
        <v>970480.00132722792</v>
      </c>
      <c r="F373" s="50">
        <v>970485.00099542108</v>
      </c>
      <c r="G373" s="50">
        <v>970485.00099542108</v>
      </c>
      <c r="H373" s="51">
        <f t="shared" si="59"/>
        <v>0.13272349216905976</v>
      </c>
      <c r="I373" s="51">
        <f t="shared" si="60"/>
        <v>1</v>
      </c>
      <c r="J373" s="51">
        <f t="shared" si="61"/>
        <v>0.13272349216905976</v>
      </c>
    </row>
    <row r="374" spans="1:10" s="13" customFormat="1" x14ac:dyDescent="0.25">
      <c r="A374" s="48"/>
      <c r="B374" s="49">
        <v>31</v>
      </c>
      <c r="C374" s="48" t="s">
        <v>122</v>
      </c>
      <c r="D374" s="50">
        <f>D376+D378+D381</f>
        <v>7282546.3199999994</v>
      </c>
      <c r="E374" s="50">
        <f>E376+E378+E381</f>
        <v>966559.99999999988</v>
      </c>
      <c r="F374" s="50">
        <v>966564.99966819305</v>
      </c>
      <c r="G374" s="50">
        <v>966564.99966819305</v>
      </c>
      <c r="H374" s="51">
        <f t="shared" si="59"/>
        <v>0.13272349494210881</v>
      </c>
      <c r="I374" s="51">
        <f t="shared" si="60"/>
        <v>1</v>
      </c>
      <c r="J374" s="51">
        <f t="shared" si="61"/>
        <v>0.13272349494210881</v>
      </c>
    </row>
    <row r="375" spans="1:10" s="21" customFormat="1" ht="12" customHeight="1" x14ac:dyDescent="0.25">
      <c r="A375" s="48"/>
      <c r="B375" s="49">
        <v>311</v>
      </c>
      <c r="C375" s="48" t="s">
        <v>123</v>
      </c>
      <c r="D375" s="50">
        <f>D376</f>
        <v>6008613.0599999996</v>
      </c>
      <c r="E375" s="50">
        <f t="shared" ref="D375:E376" si="62">E376</f>
        <v>797479.99999999988</v>
      </c>
      <c r="F375" s="50">
        <v>797484.99966819305</v>
      </c>
      <c r="G375" s="50">
        <v>797484.99966819305</v>
      </c>
      <c r="H375" s="51">
        <f t="shared" si="59"/>
        <v>0.13272364049819396</v>
      </c>
      <c r="I375" s="51">
        <f t="shared" si="60"/>
        <v>1</v>
      </c>
      <c r="J375" s="51">
        <f t="shared" si="61"/>
        <v>0.13272364049819396</v>
      </c>
    </row>
    <row r="376" spans="1:10" ht="12" customHeight="1" x14ac:dyDescent="0.25">
      <c r="A376" s="48"/>
      <c r="B376" s="49">
        <v>3111</v>
      </c>
      <c r="C376" s="48" t="s">
        <v>124</v>
      </c>
      <c r="D376" s="50">
        <f t="shared" si="62"/>
        <v>6008613.0599999996</v>
      </c>
      <c r="E376" s="50">
        <f t="shared" si="62"/>
        <v>797479.99999999988</v>
      </c>
      <c r="F376" s="50">
        <v>797484.99966819305</v>
      </c>
      <c r="G376" s="50">
        <v>797484.99966819305</v>
      </c>
      <c r="H376" s="51">
        <f t="shared" si="59"/>
        <v>0.13272364049819396</v>
      </c>
      <c r="I376" s="51">
        <f t="shared" si="60"/>
        <v>1</v>
      </c>
      <c r="J376" s="51">
        <f t="shared" si="61"/>
        <v>0.13272364049819396</v>
      </c>
    </row>
    <row r="377" spans="1:10" ht="30" x14ac:dyDescent="0.25">
      <c r="A377" s="59" t="s">
        <v>278</v>
      </c>
      <c r="B377" s="58">
        <v>31111</v>
      </c>
      <c r="C377" s="59" t="s">
        <v>125</v>
      </c>
      <c r="D377" s="60">
        <v>6008613.0599999996</v>
      </c>
      <c r="E377" s="60">
        <f>D377/7.5345</f>
        <v>797479.99999999988</v>
      </c>
      <c r="F377" s="60">
        <v>797480</v>
      </c>
      <c r="G377" s="60">
        <v>797480</v>
      </c>
      <c r="H377" s="51">
        <f t="shared" si="59"/>
        <v>0.13272280841462605</v>
      </c>
      <c r="I377" s="51">
        <f t="shared" si="60"/>
        <v>1</v>
      </c>
      <c r="J377" s="51">
        <f t="shared" si="61"/>
        <v>0.13272280841462605</v>
      </c>
    </row>
    <row r="378" spans="1:10" x14ac:dyDescent="0.25">
      <c r="A378" s="59"/>
      <c r="B378" s="99">
        <v>312</v>
      </c>
      <c r="C378" s="100" t="s">
        <v>272</v>
      </c>
      <c r="D378" s="50">
        <f t="shared" ref="D378:E379" si="63">D379</f>
        <v>219103.26</v>
      </c>
      <c r="E378" s="50">
        <f t="shared" si="63"/>
        <v>29080</v>
      </c>
      <c r="F378" s="50">
        <v>29080</v>
      </c>
      <c r="G378" s="50">
        <v>29080</v>
      </c>
      <c r="H378" s="51">
        <f t="shared" si="59"/>
        <v>0.13272280841462605</v>
      </c>
      <c r="I378" s="51">
        <f t="shared" si="60"/>
        <v>1</v>
      </c>
      <c r="J378" s="51">
        <f t="shared" si="61"/>
        <v>0.13272280841462605</v>
      </c>
    </row>
    <row r="379" spans="1:10" x14ac:dyDescent="0.25">
      <c r="A379" s="59"/>
      <c r="B379" s="99">
        <v>3121</v>
      </c>
      <c r="C379" s="100" t="s">
        <v>272</v>
      </c>
      <c r="D379" s="50">
        <f t="shared" si="63"/>
        <v>219103.26</v>
      </c>
      <c r="E379" s="50">
        <f t="shared" si="63"/>
        <v>29080</v>
      </c>
      <c r="F379" s="50">
        <v>29080</v>
      </c>
      <c r="G379" s="50">
        <v>29080</v>
      </c>
      <c r="H379" s="51">
        <f t="shared" si="59"/>
        <v>0.13272280841462605</v>
      </c>
      <c r="I379" s="51">
        <f t="shared" si="60"/>
        <v>1</v>
      </c>
      <c r="J379" s="51">
        <f t="shared" si="61"/>
        <v>0.13272280841462605</v>
      </c>
    </row>
    <row r="380" spans="1:10" x14ac:dyDescent="0.25">
      <c r="A380" s="59" t="s">
        <v>279</v>
      </c>
      <c r="B380" s="101">
        <v>31219</v>
      </c>
      <c r="C380" s="100" t="s">
        <v>274</v>
      </c>
      <c r="D380" s="60">
        <v>219103.26</v>
      </c>
      <c r="E380" s="60">
        <f>D380/7.5345</f>
        <v>29080</v>
      </c>
      <c r="F380" s="60">
        <v>29080</v>
      </c>
      <c r="G380" s="60">
        <v>29080</v>
      </c>
      <c r="H380" s="51">
        <f t="shared" si="59"/>
        <v>0.13272280841462605</v>
      </c>
      <c r="I380" s="51">
        <f t="shared" si="60"/>
        <v>1</v>
      </c>
      <c r="J380" s="51">
        <f t="shared" si="61"/>
        <v>0.13272280841462605</v>
      </c>
    </row>
    <row r="381" spans="1:10" x14ac:dyDescent="0.25">
      <c r="A381" s="59"/>
      <c r="B381" s="99">
        <v>313</v>
      </c>
      <c r="C381" s="100" t="s">
        <v>273</v>
      </c>
      <c r="D381" s="50">
        <f>D382</f>
        <v>1054830</v>
      </c>
      <c r="E381" s="50">
        <f>E382</f>
        <v>140000</v>
      </c>
      <c r="F381" s="50">
        <v>140000</v>
      </c>
      <c r="G381" s="50">
        <v>140000</v>
      </c>
      <c r="H381" s="51">
        <f t="shared" si="59"/>
        <v>0.13272280841462605</v>
      </c>
      <c r="I381" s="51">
        <f t="shared" si="60"/>
        <v>1</v>
      </c>
      <c r="J381" s="51">
        <f t="shared" si="61"/>
        <v>0.13272280841462605</v>
      </c>
    </row>
    <row r="382" spans="1:10" x14ac:dyDescent="0.25">
      <c r="A382" s="59"/>
      <c r="B382" s="99">
        <v>3131</v>
      </c>
      <c r="C382" s="100" t="s">
        <v>273</v>
      </c>
      <c r="D382" s="50">
        <f>D383+D384</f>
        <v>1054830</v>
      </c>
      <c r="E382" s="50">
        <f>E383+E384</f>
        <v>140000</v>
      </c>
      <c r="F382" s="50">
        <v>140000</v>
      </c>
      <c r="G382" s="50">
        <v>140000</v>
      </c>
      <c r="H382" s="51">
        <f t="shared" si="59"/>
        <v>0.13272280841462605</v>
      </c>
      <c r="I382" s="51">
        <f t="shared" si="60"/>
        <v>1</v>
      </c>
      <c r="J382" s="51">
        <f t="shared" si="61"/>
        <v>0.13272280841462605</v>
      </c>
    </row>
    <row r="383" spans="1:10" x14ac:dyDescent="0.25">
      <c r="A383" s="59" t="s">
        <v>280</v>
      </c>
      <c r="B383" s="101">
        <v>31311</v>
      </c>
      <c r="C383" s="102" t="s">
        <v>275</v>
      </c>
      <c r="D383" s="60">
        <v>0</v>
      </c>
      <c r="E383" s="60">
        <v>0</v>
      </c>
      <c r="F383" s="60">
        <v>0</v>
      </c>
      <c r="G383" s="60">
        <v>0</v>
      </c>
      <c r="H383" s="51">
        <v>0</v>
      </c>
      <c r="I383" s="51">
        <v>0</v>
      </c>
      <c r="J383" s="51">
        <v>0</v>
      </c>
    </row>
    <row r="384" spans="1:10" x14ac:dyDescent="0.25">
      <c r="A384" s="59" t="s">
        <v>281</v>
      </c>
      <c r="B384" s="101">
        <v>31321</v>
      </c>
      <c r="C384" s="102" t="s">
        <v>276</v>
      </c>
      <c r="D384" s="60">
        <v>1054830</v>
      </c>
      <c r="E384" s="60">
        <f>D384/7.5345</f>
        <v>140000</v>
      </c>
      <c r="F384" s="60">
        <v>140000</v>
      </c>
      <c r="G384" s="60">
        <v>140000</v>
      </c>
      <c r="H384" s="51">
        <f t="shared" si="59"/>
        <v>0.13272280841462605</v>
      </c>
      <c r="I384" s="51">
        <f t="shared" si="60"/>
        <v>1</v>
      </c>
      <c r="J384" s="51">
        <f t="shared" si="61"/>
        <v>0.13272280841462605</v>
      </c>
    </row>
    <row r="385" spans="1:10" s="13" customFormat="1" x14ac:dyDescent="0.25">
      <c r="A385" s="48"/>
      <c r="B385" s="49">
        <v>32</v>
      </c>
      <c r="C385" s="48" t="s">
        <v>36</v>
      </c>
      <c r="D385" s="50">
        <f>SUM(D386+D389+D392)</f>
        <v>29535.25</v>
      </c>
      <c r="E385" s="50">
        <f>SUM(E386+E389+E392)</f>
        <v>3920.0013272280839</v>
      </c>
      <c r="F385" s="50">
        <v>3920.0013272280839</v>
      </c>
      <c r="G385" s="50">
        <v>3920.0013272280839</v>
      </c>
      <c r="H385" s="51">
        <f t="shared" si="59"/>
        <v>0.13272280841462605</v>
      </c>
      <c r="I385" s="51">
        <f t="shared" si="60"/>
        <v>1</v>
      </c>
      <c r="J385" s="51">
        <f t="shared" si="61"/>
        <v>0.13272280841462605</v>
      </c>
    </row>
    <row r="386" spans="1:10" s="13" customFormat="1" ht="12" customHeight="1" x14ac:dyDescent="0.25">
      <c r="A386" s="48"/>
      <c r="B386" s="49">
        <v>321</v>
      </c>
      <c r="C386" s="48" t="s">
        <v>37</v>
      </c>
      <c r="D386" s="50">
        <f t="shared" ref="D386:E387" si="64">D387</f>
        <v>3993.29</v>
      </c>
      <c r="E386" s="50">
        <f t="shared" si="64"/>
        <v>530.00066361404208</v>
      </c>
      <c r="F386" s="50">
        <v>530.00066361404208</v>
      </c>
      <c r="G386" s="50">
        <v>530.00066361404208</v>
      </c>
      <c r="H386" s="51">
        <f t="shared" si="59"/>
        <v>0.13272280841462605</v>
      </c>
      <c r="I386" s="51">
        <f t="shared" si="60"/>
        <v>1</v>
      </c>
      <c r="J386" s="51">
        <f t="shared" si="61"/>
        <v>0.13272280841462605</v>
      </c>
    </row>
    <row r="387" spans="1:10" s="13" customFormat="1" x14ac:dyDescent="0.25">
      <c r="A387" s="48"/>
      <c r="B387" s="49">
        <v>3211</v>
      </c>
      <c r="C387" s="48" t="s">
        <v>38</v>
      </c>
      <c r="D387" s="50">
        <f t="shared" si="64"/>
        <v>3993.29</v>
      </c>
      <c r="E387" s="50">
        <f t="shared" si="64"/>
        <v>530.00066361404208</v>
      </c>
      <c r="F387" s="50">
        <v>530.00066361404208</v>
      </c>
      <c r="G387" s="50">
        <v>530.00066361404208</v>
      </c>
      <c r="H387" s="51">
        <f t="shared" si="59"/>
        <v>0.13272280841462605</v>
      </c>
      <c r="I387" s="51">
        <f t="shared" si="60"/>
        <v>1</v>
      </c>
      <c r="J387" s="51">
        <f t="shared" si="61"/>
        <v>0.13272280841462605</v>
      </c>
    </row>
    <row r="388" spans="1:10" s="13" customFormat="1" x14ac:dyDescent="0.25">
      <c r="A388" s="59" t="s">
        <v>240</v>
      </c>
      <c r="B388" s="58">
        <v>32119</v>
      </c>
      <c r="C388" s="59" t="s">
        <v>126</v>
      </c>
      <c r="D388" s="60">
        <v>3993.29</v>
      </c>
      <c r="E388" s="60">
        <f>D388/7.5345</f>
        <v>530.00066361404208</v>
      </c>
      <c r="F388" s="60">
        <v>530.00066361404208</v>
      </c>
      <c r="G388" s="60">
        <v>530.00066361404208</v>
      </c>
      <c r="H388" s="51">
        <f t="shared" si="59"/>
        <v>0.13272280841462605</v>
      </c>
      <c r="I388" s="51">
        <f t="shared" si="60"/>
        <v>1</v>
      </c>
      <c r="J388" s="51">
        <f t="shared" si="61"/>
        <v>0.13272280841462605</v>
      </c>
    </row>
    <row r="389" spans="1:10" s="21" customFormat="1" ht="12" customHeight="1" x14ac:dyDescent="0.25">
      <c r="A389" s="48"/>
      <c r="B389" s="49">
        <v>323</v>
      </c>
      <c r="C389" s="48" t="s">
        <v>60</v>
      </c>
      <c r="D389" s="50">
        <f t="shared" ref="D389:E390" si="65">D390</f>
        <v>0</v>
      </c>
      <c r="E389" s="50">
        <f t="shared" si="65"/>
        <v>0</v>
      </c>
      <c r="F389" s="50">
        <v>0</v>
      </c>
      <c r="G389" s="50">
        <v>0</v>
      </c>
      <c r="H389" s="51">
        <v>0</v>
      </c>
      <c r="I389" s="51">
        <v>0</v>
      </c>
      <c r="J389" s="51">
        <v>0</v>
      </c>
    </row>
    <row r="390" spans="1:10" s="13" customFormat="1" ht="12" customHeight="1" x14ac:dyDescent="0.25">
      <c r="A390" s="48"/>
      <c r="B390" s="49">
        <v>3239</v>
      </c>
      <c r="C390" s="48" t="s">
        <v>81</v>
      </c>
      <c r="D390" s="50">
        <f t="shared" si="65"/>
        <v>0</v>
      </c>
      <c r="E390" s="50">
        <f t="shared" si="65"/>
        <v>0</v>
      </c>
      <c r="F390" s="50">
        <v>0</v>
      </c>
      <c r="G390" s="50">
        <v>0</v>
      </c>
      <c r="H390" s="51">
        <v>0</v>
      </c>
      <c r="I390" s="51">
        <v>0</v>
      </c>
      <c r="J390" s="51">
        <v>0</v>
      </c>
    </row>
    <row r="391" spans="1:10" s="13" customFormat="1" x14ac:dyDescent="0.25">
      <c r="A391" s="59" t="s">
        <v>241</v>
      </c>
      <c r="B391" s="58">
        <v>32399</v>
      </c>
      <c r="C391" s="59" t="s">
        <v>82</v>
      </c>
      <c r="D391" s="60">
        <v>0</v>
      </c>
      <c r="E391" s="60">
        <v>0</v>
      </c>
      <c r="F391" s="60">
        <v>0</v>
      </c>
      <c r="G391" s="60">
        <v>0</v>
      </c>
      <c r="H391" s="51">
        <v>0</v>
      </c>
      <c r="I391" s="51">
        <v>0</v>
      </c>
      <c r="J391" s="51">
        <v>0</v>
      </c>
    </row>
    <row r="392" spans="1:10" s="21" customFormat="1" x14ac:dyDescent="0.25">
      <c r="A392" s="59"/>
      <c r="B392" s="49">
        <v>329</v>
      </c>
      <c r="C392" s="48" t="s">
        <v>85</v>
      </c>
      <c r="D392" s="50">
        <f>D395+D393</f>
        <v>25541.96</v>
      </c>
      <c r="E392" s="50">
        <f>E395+E393</f>
        <v>3390.000663614042</v>
      </c>
      <c r="F392" s="50">
        <v>3390.000663614042</v>
      </c>
      <c r="G392" s="50">
        <v>3390.000663614042</v>
      </c>
      <c r="H392" s="51">
        <f t="shared" si="59"/>
        <v>0.13272280841462605</v>
      </c>
      <c r="I392" s="51">
        <f t="shared" si="60"/>
        <v>1</v>
      </c>
      <c r="J392" s="51">
        <f t="shared" si="61"/>
        <v>0.13272280841462605</v>
      </c>
    </row>
    <row r="393" spans="1:10" s="21" customFormat="1" x14ac:dyDescent="0.25">
      <c r="A393" s="59"/>
      <c r="B393" s="49">
        <v>3295</v>
      </c>
      <c r="C393" s="48" t="s">
        <v>92</v>
      </c>
      <c r="D393" s="50">
        <f>D394</f>
        <v>22528.16</v>
      </c>
      <c r="E393" s="50">
        <f>E394</f>
        <v>2990.000663614042</v>
      </c>
      <c r="F393" s="50">
        <v>2990.000663614042</v>
      </c>
      <c r="G393" s="50">
        <v>2990.000663614042</v>
      </c>
      <c r="H393" s="51">
        <f t="shared" si="59"/>
        <v>0.13272280841462605</v>
      </c>
      <c r="I393" s="51">
        <f t="shared" si="60"/>
        <v>1</v>
      </c>
      <c r="J393" s="51">
        <f t="shared" si="61"/>
        <v>0.13272280841462605</v>
      </c>
    </row>
    <row r="394" spans="1:10" s="21" customFormat="1" ht="30" x14ac:dyDescent="0.25">
      <c r="A394" s="59" t="s">
        <v>282</v>
      </c>
      <c r="B394" s="58">
        <v>32955</v>
      </c>
      <c r="C394" s="59" t="s">
        <v>277</v>
      </c>
      <c r="D394" s="60">
        <v>22528.16</v>
      </c>
      <c r="E394" s="60">
        <f>D394/7.5345</f>
        <v>2990.000663614042</v>
      </c>
      <c r="F394" s="60">
        <v>2990.000663614042</v>
      </c>
      <c r="G394" s="60">
        <v>2990.000663614042</v>
      </c>
      <c r="H394" s="51">
        <f t="shared" si="59"/>
        <v>0.13272280841462605</v>
      </c>
      <c r="I394" s="51">
        <f t="shared" si="60"/>
        <v>1</v>
      </c>
      <c r="J394" s="51">
        <f t="shared" si="61"/>
        <v>0.13272280841462605</v>
      </c>
    </row>
    <row r="395" spans="1:10" s="13" customFormat="1" x14ac:dyDescent="0.25">
      <c r="A395" s="48"/>
      <c r="B395" s="49">
        <v>3299</v>
      </c>
      <c r="C395" s="48" t="s">
        <v>85</v>
      </c>
      <c r="D395" s="50">
        <f>D396</f>
        <v>3013.8</v>
      </c>
      <c r="E395" s="50">
        <f>E396</f>
        <v>400</v>
      </c>
      <c r="F395" s="50">
        <v>400</v>
      </c>
      <c r="G395" s="50">
        <v>400</v>
      </c>
      <c r="H395" s="51">
        <f t="shared" si="59"/>
        <v>0.13272280841462605</v>
      </c>
      <c r="I395" s="51">
        <f t="shared" si="60"/>
        <v>1</v>
      </c>
      <c r="J395" s="51">
        <f t="shared" si="61"/>
        <v>0.13272280841462605</v>
      </c>
    </row>
    <row r="396" spans="1:10" s="21" customFormat="1" x14ac:dyDescent="0.25">
      <c r="A396" s="59" t="s">
        <v>242</v>
      </c>
      <c r="B396" s="58">
        <v>32999</v>
      </c>
      <c r="C396" s="59" t="s">
        <v>85</v>
      </c>
      <c r="D396" s="60">
        <v>3013.8</v>
      </c>
      <c r="E396" s="60">
        <f>D396/7.5345</f>
        <v>400</v>
      </c>
      <c r="F396" s="60">
        <v>400</v>
      </c>
      <c r="G396" s="60">
        <v>400</v>
      </c>
      <c r="H396" s="51">
        <f t="shared" si="59"/>
        <v>0.13272280841462605</v>
      </c>
      <c r="I396" s="51">
        <f t="shared" si="60"/>
        <v>1</v>
      </c>
      <c r="J396" s="51">
        <f t="shared" si="61"/>
        <v>0.13272280841462605</v>
      </c>
    </row>
    <row r="397" spans="1:10" s="21" customFormat="1" x14ac:dyDescent="0.25">
      <c r="A397" s="48"/>
      <c r="B397" s="49">
        <v>4</v>
      </c>
      <c r="C397" s="48" t="s">
        <v>101</v>
      </c>
      <c r="D397" s="50">
        <f>D398</f>
        <v>0</v>
      </c>
      <c r="E397" s="50">
        <f>E398</f>
        <v>0</v>
      </c>
      <c r="F397" s="50">
        <v>0</v>
      </c>
      <c r="G397" s="50">
        <v>0</v>
      </c>
      <c r="H397" s="51">
        <v>0</v>
      </c>
      <c r="I397" s="51">
        <v>0</v>
      </c>
      <c r="J397" s="51">
        <v>0</v>
      </c>
    </row>
    <row r="398" spans="1:10" s="21" customFormat="1" x14ac:dyDescent="0.25">
      <c r="A398" s="48"/>
      <c r="B398" s="49">
        <v>42</v>
      </c>
      <c r="C398" s="48" t="s">
        <v>102</v>
      </c>
      <c r="D398" s="50">
        <f>SUM(D399+D403)</f>
        <v>0</v>
      </c>
      <c r="E398" s="50">
        <f>SUM(E399+E403)</f>
        <v>0</v>
      </c>
      <c r="F398" s="50">
        <v>0</v>
      </c>
      <c r="G398" s="50">
        <v>0</v>
      </c>
      <c r="H398" s="51">
        <v>0</v>
      </c>
      <c r="I398" s="51">
        <v>0</v>
      </c>
      <c r="J398" s="51">
        <v>0</v>
      </c>
    </row>
    <row r="399" spans="1:10" s="21" customFormat="1" x14ac:dyDescent="0.25">
      <c r="A399" s="48"/>
      <c r="B399" s="49">
        <v>422</v>
      </c>
      <c r="C399" s="48" t="s">
        <v>114</v>
      </c>
      <c r="D399" s="50">
        <f>D400</f>
        <v>0</v>
      </c>
      <c r="E399" s="50">
        <f>E400</f>
        <v>0</v>
      </c>
      <c r="F399" s="50">
        <v>0</v>
      </c>
      <c r="G399" s="50">
        <v>0</v>
      </c>
      <c r="H399" s="51">
        <v>0</v>
      </c>
      <c r="I399" s="51">
        <v>0</v>
      </c>
      <c r="J399" s="51">
        <v>0</v>
      </c>
    </row>
    <row r="400" spans="1:10" s="21" customFormat="1" x14ac:dyDescent="0.25">
      <c r="A400" s="48"/>
      <c r="B400" s="49">
        <v>4227</v>
      </c>
      <c r="C400" s="48" t="s">
        <v>115</v>
      </c>
      <c r="D400" s="50">
        <f>D402+D401</f>
        <v>0</v>
      </c>
      <c r="E400" s="50">
        <f>E402+E401</f>
        <v>0</v>
      </c>
      <c r="F400" s="50">
        <v>0</v>
      </c>
      <c r="G400" s="50">
        <v>0</v>
      </c>
      <c r="H400" s="51">
        <v>0</v>
      </c>
      <c r="I400" s="51">
        <v>0</v>
      </c>
      <c r="J400" s="51">
        <v>0</v>
      </c>
    </row>
    <row r="401" spans="1:10" s="21" customFormat="1" x14ac:dyDescent="0.25">
      <c r="A401" s="59" t="s">
        <v>270</v>
      </c>
      <c r="B401" s="58">
        <v>42271</v>
      </c>
      <c r="C401" s="59" t="s">
        <v>269</v>
      </c>
      <c r="D401" s="60">
        <v>0</v>
      </c>
      <c r="E401" s="60">
        <v>0</v>
      </c>
      <c r="F401" s="60">
        <v>0</v>
      </c>
      <c r="G401" s="60">
        <v>0</v>
      </c>
      <c r="H401" s="51">
        <v>0</v>
      </c>
      <c r="I401" s="51">
        <v>0</v>
      </c>
      <c r="J401" s="51">
        <v>0</v>
      </c>
    </row>
    <row r="402" spans="1:10" s="21" customFormat="1" x14ac:dyDescent="0.25">
      <c r="A402" s="59" t="s">
        <v>270</v>
      </c>
      <c r="B402" s="58">
        <v>42273</v>
      </c>
      <c r="C402" s="59" t="s">
        <v>116</v>
      </c>
      <c r="D402" s="60">
        <v>0</v>
      </c>
      <c r="E402" s="60">
        <v>0</v>
      </c>
      <c r="F402" s="60">
        <v>0</v>
      </c>
      <c r="G402" s="60">
        <v>0</v>
      </c>
      <c r="H402" s="51">
        <v>0</v>
      </c>
      <c r="I402" s="51">
        <v>0</v>
      </c>
      <c r="J402" s="51">
        <v>0</v>
      </c>
    </row>
    <row r="403" spans="1:10" s="21" customFormat="1" x14ac:dyDescent="0.25">
      <c r="A403" s="59"/>
      <c r="B403" s="49">
        <v>9</v>
      </c>
      <c r="C403" s="48" t="s">
        <v>137</v>
      </c>
      <c r="D403" s="50">
        <f t="shared" ref="D403:E405" si="66">D404</f>
        <v>0</v>
      </c>
      <c r="E403" s="50">
        <f t="shared" si="66"/>
        <v>0</v>
      </c>
      <c r="F403" s="50">
        <v>0</v>
      </c>
      <c r="G403" s="50">
        <v>0</v>
      </c>
      <c r="H403" s="51">
        <v>0</v>
      </c>
      <c r="I403" s="51">
        <v>0</v>
      </c>
      <c r="J403" s="51">
        <v>0</v>
      </c>
    </row>
    <row r="404" spans="1:10" s="21" customFormat="1" x14ac:dyDescent="0.25">
      <c r="A404" s="59"/>
      <c r="B404" s="49">
        <v>92</v>
      </c>
      <c r="C404" s="48" t="s">
        <v>138</v>
      </c>
      <c r="D404" s="50">
        <f t="shared" si="66"/>
        <v>0</v>
      </c>
      <c r="E404" s="50">
        <f t="shared" si="66"/>
        <v>0</v>
      </c>
      <c r="F404" s="50">
        <v>0</v>
      </c>
      <c r="G404" s="50">
        <v>0</v>
      </c>
      <c r="H404" s="51">
        <v>0</v>
      </c>
      <c r="I404" s="51">
        <v>0</v>
      </c>
      <c r="J404" s="51">
        <v>0</v>
      </c>
    </row>
    <row r="405" spans="1:10" s="21" customFormat="1" x14ac:dyDescent="0.25">
      <c r="A405" s="59"/>
      <c r="B405" s="49">
        <v>922</v>
      </c>
      <c r="C405" s="59" t="s">
        <v>139</v>
      </c>
      <c r="D405" s="50">
        <f t="shared" si="66"/>
        <v>0</v>
      </c>
      <c r="E405" s="50">
        <f t="shared" si="66"/>
        <v>0</v>
      </c>
      <c r="F405" s="50">
        <v>0</v>
      </c>
      <c r="G405" s="50">
        <v>0</v>
      </c>
      <c r="H405" s="51">
        <v>0</v>
      </c>
      <c r="I405" s="51">
        <v>0</v>
      </c>
      <c r="J405" s="51">
        <v>0</v>
      </c>
    </row>
    <row r="406" spans="1:10" s="21" customFormat="1" x14ac:dyDescent="0.25">
      <c r="A406" s="59"/>
      <c r="B406" s="49">
        <v>9222</v>
      </c>
      <c r="C406" s="48" t="s">
        <v>214</v>
      </c>
      <c r="D406" s="50">
        <f>D407</f>
        <v>0</v>
      </c>
      <c r="E406" s="50">
        <f>E407</f>
        <v>0</v>
      </c>
      <c r="F406" s="50">
        <v>0</v>
      </c>
      <c r="G406" s="50">
        <v>0</v>
      </c>
      <c r="H406" s="51">
        <v>0</v>
      </c>
      <c r="I406" s="51">
        <v>0</v>
      </c>
      <c r="J406" s="51">
        <v>0</v>
      </c>
    </row>
    <row r="407" spans="1:10" s="13" customFormat="1" x14ac:dyDescent="0.25">
      <c r="A407" s="59" t="s">
        <v>243</v>
      </c>
      <c r="B407" s="58">
        <v>92221</v>
      </c>
      <c r="C407" s="59" t="s">
        <v>216</v>
      </c>
      <c r="D407" s="60">
        <v>0</v>
      </c>
      <c r="E407" s="60">
        <v>0</v>
      </c>
      <c r="F407" s="60">
        <v>0</v>
      </c>
      <c r="G407" s="60">
        <v>0</v>
      </c>
      <c r="H407" s="51">
        <v>0</v>
      </c>
      <c r="I407" s="51">
        <v>0</v>
      </c>
      <c r="J407" s="51">
        <v>0</v>
      </c>
    </row>
    <row r="408" spans="1:10" s="21" customFormat="1" x14ac:dyDescent="0.25">
      <c r="A408" s="61" t="s">
        <v>5</v>
      </c>
      <c r="B408" s="62" t="s">
        <v>152</v>
      </c>
      <c r="C408" s="61" t="s">
        <v>30</v>
      </c>
      <c r="D408" s="63">
        <f>SUM(D409+D432)</f>
        <v>60276.01</v>
      </c>
      <c r="E408" s="63">
        <f>SUM(E409+E432)</f>
        <v>8000.0013272280839</v>
      </c>
      <c r="F408" s="63">
        <v>8000.0013272280839</v>
      </c>
      <c r="G408" s="63">
        <v>8000.0013272280839</v>
      </c>
      <c r="H408" s="51">
        <f t="shared" si="59"/>
        <v>0.13272280841462605</v>
      </c>
      <c r="I408" s="51">
        <f t="shared" si="60"/>
        <v>1</v>
      </c>
      <c r="J408" s="51">
        <f t="shared" si="61"/>
        <v>0.13272280841462605</v>
      </c>
    </row>
    <row r="409" spans="1:10" s="21" customFormat="1" x14ac:dyDescent="0.25">
      <c r="A409" s="48"/>
      <c r="B409" s="49">
        <v>3</v>
      </c>
      <c r="C409" s="48" t="s">
        <v>35</v>
      </c>
      <c r="D409" s="50">
        <f>D410+D428</f>
        <v>33227.154999999999</v>
      </c>
      <c r="E409" s="50">
        <f>E410+E428</f>
        <v>4410.0013272280839</v>
      </c>
      <c r="F409" s="50">
        <v>4410.0013272280839</v>
      </c>
      <c r="G409" s="50">
        <v>4410.0013272280839</v>
      </c>
      <c r="H409" s="51">
        <f t="shared" si="59"/>
        <v>0.13272280841462605</v>
      </c>
      <c r="I409" s="51">
        <f t="shared" si="60"/>
        <v>1</v>
      </c>
      <c r="J409" s="51">
        <f t="shared" si="61"/>
        <v>0.13272280841462605</v>
      </c>
    </row>
    <row r="410" spans="1:10" s="21" customFormat="1" x14ac:dyDescent="0.25">
      <c r="A410" s="48"/>
      <c r="B410" s="49">
        <v>32</v>
      </c>
      <c r="C410" s="48" t="s">
        <v>36</v>
      </c>
      <c r="D410" s="50">
        <f>SUM(D411+D416+D421)</f>
        <v>32247.67</v>
      </c>
      <c r="E410" s="50">
        <f>SUM(E411+E416+E421)</f>
        <v>4280.0013272280839</v>
      </c>
      <c r="F410" s="50">
        <v>4280.0013272280839</v>
      </c>
      <c r="G410" s="50">
        <v>4280.0013272280839</v>
      </c>
      <c r="H410" s="51">
        <f t="shared" si="59"/>
        <v>0.13272280841462605</v>
      </c>
      <c r="I410" s="51">
        <f t="shared" si="60"/>
        <v>1</v>
      </c>
      <c r="J410" s="51">
        <f t="shared" si="61"/>
        <v>0.13272280841462605</v>
      </c>
    </row>
    <row r="411" spans="1:10" s="21" customFormat="1" x14ac:dyDescent="0.25">
      <c r="A411" s="48"/>
      <c r="B411" s="49">
        <v>322</v>
      </c>
      <c r="C411" s="48" t="s">
        <v>43</v>
      </c>
      <c r="D411" s="50">
        <f>D412+D414</f>
        <v>7609.85</v>
      </c>
      <c r="E411" s="50">
        <f>E412+E414</f>
        <v>1010.000663614042</v>
      </c>
      <c r="F411" s="50">
        <v>1010.000663614042</v>
      </c>
      <c r="G411" s="50">
        <v>1010.000663614042</v>
      </c>
      <c r="H411" s="51">
        <f t="shared" si="59"/>
        <v>0.13272280841462603</v>
      </c>
      <c r="I411" s="51">
        <f t="shared" si="60"/>
        <v>1</v>
      </c>
      <c r="J411" s="51">
        <f t="shared" si="61"/>
        <v>0.13272280841462603</v>
      </c>
    </row>
    <row r="412" spans="1:10" s="21" customFormat="1" x14ac:dyDescent="0.25">
      <c r="A412" s="48"/>
      <c r="B412" s="49">
        <v>3221</v>
      </c>
      <c r="C412" s="48" t="s">
        <v>44</v>
      </c>
      <c r="D412" s="50">
        <f>D413</f>
        <v>4972.7700000000004</v>
      </c>
      <c r="E412" s="50">
        <f>E413</f>
        <v>660</v>
      </c>
      <c r="F412" s="50">
        <v>660</v>
      </c>
      <c r="G412" s="50">
        <v>660</v>
      </c>
      <c r="H412" s="51">
        <f t="shared" si="59"/>
        <v>0.13272280841462605</v>
      </c>
      <c r="I412" s="51">
        <f t="shared" si="60"/>
        <v>1</v>
      </c>
      <c r="J412" s="51">
        <f t="shared" si="61"/>
        <v>0.13272280841462605</v>
      </c>
    </row>
    <row r="413" spans="1:10" s="21" customFormat="1" x14ac:dyDescent="0.25">
      <c r="A413" s="59" t="s">
        <v>244</v>
      </c>
      <c r="B413" s="58">
        <v>32219</v>
      </c>
      <c r="C413" s="59" t="s">
        <v>46</v>
      </c>
      <c r="D413" s="60">
        <v>4972.7700000000004</v>
      </c>
      <c r="E413" s="60">
        <f>D413/7.5345</f>
        <v>660</v>
      </c>
      <c r="F413" s="60">
        <v>660</v>
      </c>
      <c r="G413" s="60">
        <v>660</v>
      </c>
      <c r="H413" s="51">
        <f t="shared" si="59"/>
        <v>0.13272280841462605</v>
      </c>
      <c r="I413" s="51">
        <f t="shared" si="60"/>
        <v>1</v>
      </c>
      <c r="J413" s="51">
        <f t="shared" si="61"/>
        <v>0.13272280841462605</v>
      </c>
    </row>
    <row r="414" spans="1:10" s="21" customFormat="1" x14ac:dyDescent="0.25">
      <c r="A414" s="59"/>
      <c r="B414" s="49">
        <v>3222</v>
      </c>
      <c r="C414" s="48" t="s">
        <v>47</v>
      </c>
      <c r="D414" s="50">
        <f>D415</f>
        <v>2637.08</v>
      </c>
      <c r="E414" s="50">
        <f>E415</f>
        <v>350.00066361404203</v>
      </c>
      <c r="F414" s="50">
        <v>350.00066361404203</v>
      </c>
      <c r="G414" s="50">
        <v>350.00066361404203</v>
      </c>
      <c r="H414" s="51">
        <f t="shared" si="59"/>
        <v>0.13272280841462603</v>
      </c>
      <c r="I414" s="51">
        <f t="shared" si="60"/>
        <v>1</v>
      </c>
      <c r="J414" s="51">
        <f t="shared" si="61"/>
        <v>0.13272280841462603</v>
      </c>
    </row>
    <row r="415" spans="1:10" s="21" customFormat="1" x14ac:dyDescent="0.25">
      <c r="A415" s="59" t="s">
        <v>302</v>
      </c>
      <c r="B415" s="58">
        <v>32222</v>
      </c>
      <c r="C415" s="59" t="s">
        <v>293</v>
      </c>
      <c r="D415" s="60">
        <v>2637.08</v>
      </c>
      <c r="E415" s="60">
        <f>D415/7.5345</f>
        <v>350.00066361404203</v>
      </c>
      <c r="F415" s="60">
        <v>350.00066361404203</v>
      </c>
      <c r="G415" s="60">
        <v>350.00066361404203</v>
      </c>
      <c r="H415" s="51">
        <f t="shared" si="59"/>
        <v>0.13272280841462603</v>
      </c>
      <c r="I415" s="51">
        <f t="shared" si="60"/>
        <v>1</v>
      </c>
      <c r="J415" s="51">
        <f t="shared" si="61"/>
        <v>0.13272280841462603</v>
      </c>
    </row>
    <row r="416" spans="1:10" ht="15" customHeight="1" x14ac:dyDescent="0.25">
      <c r="A416" s="48"/>
      <c r="B416" s="49">
        <v>323</v>
      </c>
      <c r="C416" s="48" t="s">
        <v>60</v>
      </c>
      <c r="D416" s="50">
        <f>D417+D419</f>
        <v>6856.3950000000004</v>
      </c>
      <c r="E416" s="50">
        <f>E417+E419</f>
        <v>910</v>
      </c>
      <c r="F416" s="50">
        <v>910</v>
      </c>
      <c r="G416" s="50">
        <v>910</v>
      </c>
      <c r="H416" s="51">
        <f t="shared" si="59"/>
        <v>0.13272280841462605</v>
      </c>
      <c r="I416" s="51">
        <f t="shared" si="60"/>
        <v>1</v>
      </c>
      <c r="J416" s="51">
        <f t="shared" si="61"/>
        <v>0.13272280841462605</v>
      </c>
    </row>
    <row r="417" spans="1:10" ht="15" customHeight="1" x14ac:dyDescent="0.25">
      <c r="A417" s="48"/>
      <c r="B417" s="49">
        <v>3232</v>
      </c>
      <c r="C417" s="48" t="s">
        <v>65</v>
      </c>
      <c r="D417" s="50">
        <f>D418</f>
        <v>6856.3950000000004</v>
      </c>
      <c r="E417" s="50">
        <f>E418</f>
        <v>910</v>
      </c>
      <c r="F417" s="50">
        <v>910</v>
      </c>
      <c r="G417" s="50">
        <v>910</v>
      </c>
      <c r="H417" s="51">
        <f t="shared" si="59"/>
        <v>0.13272280841462605</v>
      </c>
      <c r="I417" s="51">
        <f t="shared" si="60"/>
        <v>1</v>
      </c>
      <c r="J417" s="51">
        <f t="shared" si="61"/>
        <v>0.13272280841462605</v>
      </c>
    </row>
    <row r="418" spans="1:10" s="13" customFormat="1" x14ac:dyDescent="0.25">
      <c r="A418" s="59" t="s">
        <v>245</v>
      </c>
      <c r="B418" s="58">
        <v>32329</v>
      </c>
      <c r="C418" s="59" t="s">
        <v>127</v>
      </c>
      <c r="D418" s="60">
        <f>E418*7.5345</f>
        <v>6856.3950000000004</v>
      </c>
      <c r="E418" s="60">
        <v>910</v>
      </c>
      <c r="F418" s="60">
        <v>910</v>
      </c>
      <c r="G418" s="60">
        <v>910</v>
      </c>
      <c r="H418" s="51">
        <f t="shared" si="59"/>
        <v>0.13272280841462605</v>
      </c>
      <c r="I418" s="51">
        <f t="shared" si="60"/>
        <v>1</v>
      </c>
      <c r="J418" s="51">
        <f t="shared" si="61"/>
        <v>0.13272280841462605</v>
      </c>
    </row>
    <row r="419" spans="1:10" s="13" customFormat="1" x14ac:dyDescent="0.25">
      <c r="A419" s="48"/>
      <c r="B419" s="49">
        <v>3235</v>
      </c>
      <c r="C419" s="48" t="s">
        <v>70</v>
      </c>
      <c r="D419" s="50">
        <f>D420</f>
        <v>0</v>
      </c>
      <c r="E419" s="50">
        <f>E420</f>
        <v>0</v>
      </c>
      <c r="F419" s="50">
        <v>0</v>
      </c>
      <c r="G419" s="50">
        <v>0</v>
      </c>
      <c r="H419" s="51">
        <v>0</v>
      </c>
      <c r="I419" s="51">
        <v>0</v>
      </c>
      <c r="J419" s="51">
        <v>0</v>
      </c>
    </row>
    <row r="420" spans="1:10" s="13" customFormat="1" x14ac:dyDescent="0.25">
      <c r="A420" s="59" t="s">
        <v>246</v>
      </c>
      <c r="B420" s="58">
        <v>32359</v>
      </c>
      <c r="C420" s="59" t="s">
        <v>130</v>
      </c>
      <c r="D420" s="60">
        <v>0</v>
      </c>
      <c r="E420" s="60">
        <v>0</v>
      </c>
      <c r="F420" s="60">
        <v>0</v>
      </c>
      <c r="G420" s="60">
        <v>0</v>
      </c>
      <c r="H420" s="51">
        <v>0</v>
      </c>
      <c r="I420" s="51">
        <v>0</v>
      </c>
      <c r="J420" s="51">
        <v>0</v>
      </c>
    </row>
    <row r="421" spans="1:10" s="13" customFormat="1" x14ac:dyDescent="0.25">
      <c r="A421" s="48"/>
      <c r="B421" s="49">
        <v>329</v>
      </c>
      <c r="C421" s="48" t="s">
        <v>85</v>
      </c>
      <c r="D421" s="50">
        <f>SUM(D422+D426)</f>
        <v>17781.424999999999</v>
      </c>
      <c r="E421" s="50">
        <f>SUM(E422+E426)</f>
        <v>2360.000663614042</v>
      </c>
      <c r="F421" s="50">
        <v>2360.000663614042</v>
      </c>
      <c r="G421" s="50">
        <v>2360.000663614042</v>
      </c>
      <c r="H421" s="51">
        <f t="shared" si="59"/>
        <v>0.13272280841462605</v>
      </c>
      <c r="I421" s="51">
        <f t="shared" si="60"/>
        <v>1</v>
      </c>
      <c r="J421" s="51">
        <f t="shared" si="61"/>
        <v>0.13272280841462605</v>
      </c>
    </row>
    <row r="422" spans="1:10" s="21" customFormat="1" x14ac:dyDescent="0.25">
      <c r="A422" s="48"/>
      <c r="B422" s="49">
        <v>3292</v>
      </c>
      <c r="C422" s="48" t="s">
        <v>86</v>
      </c>
      <c r="D422" s="50">
        <f>SUM(D424+D425)+D423</f>
        <v>13260.725</v>
      </c>
      <c r="E422" s="50">
        <f>SUM(E424+E425)+E423</f>
        <v>1760.000663614042</v>
      </c>
      <c r="F422" s="50">
        <v>1760.000663614042</v>
      </c>
      <c r="G422" s="50">
        <v>1760.000663614042</v>
      </c>
      <c r="H422" s="51">
        <f t="shared" si="59"/>
        <v>0.13272280841462605</v>
      </c>
      <c r="I422" s="51">
        <f t="shared" si="60"/>
        <v>1</v>
      </c>
      <c r="J422" s="51">
        <f t="shared" si="61"/>
        <v>0.13272280841462605</v>
      </c>
    </row>
    <row r="423" spans="1:10" s="21" customFormat="1" x14ac:dyDescent="0.25">
      <c r="A423" s="97"/>
      <c r="B423" s="58">
        <v>32921</v>
      </c>
      <c r="C423" s="59" t="s">
        <v>297</v>
      </c>
      <c r="D423" s="60">
        <v>1582.25</v>
      </c>
      <c r="E423" s="60">
        <f>D423/7.5345</f>
        <v>210.00066361404205</v>
      </c>
      <c r="F423" s="60">
        <v>210.00066361404205</v>
      </c>
      <c r="G423" s="60">
        <v>210.00066361404205</v>
      </c>
      <c r="H423" s="51">
        <f t="shared" si="59"/>
        <v>0.13272280841462605</v>
      </c>
      <c r="I423" s="51">
        <f t="shared" si="60"/>
        <v>1</v>
      </c>
      <c r="J423" s="51">
        <f t="shared" si="61"/>
        <v>0.13272280841462605</v>
      </c>
    </row>
    <row r="424" spans="1:10" s="13" customFormat="1" x14ac:dyDescent="0.25">
      <c r="A424" s="59" t="s">
        <v>247</v>
      </c>
      <c r="B424" s="58">
        <v>32922</v>
      </c>
      <c r="C424" s="59" t="s">
        <v>87</v>
      </c>
      <c r="D424" s="60">
        <f>E424*7.5345</f>
        <v>8212.6049999999996</v>
      </c>
      <c r="E424" s="60">
        <v>1090</v>
      </c>
      <c r="F424" s="60">
        <v>1090</v>
      </c>
      <c r="G424" s="60">
        <v>1090</v>
      </c>
      <c r="H424" s="51">
        <f t="shared" si="59"/>
        <v>0.13272280841462605</v>
      </c>
      <c r="I424" s="51">
        <f t="shared" si="60"/>
        <v>1</v>
      </c>
      <c r="J424" s="51">
        <f t="shared" si="61"/>
        <v>0.13272280841462605</v>
      </c>
    </row>
    <row r="425" spans="1:10" s="13" customFormat="1" ht="12" customHeight="1" x14ac:dyDescent="0.25">
      <c r="A425" s="59" t="s">
        <v>248</v>
      </c>
      <c r="B425" s="58">
        <v>32923</v>
      </c>
      <c r="C425" s="59" t="s">
        <v>88</v>
      </c>
      <c r="D425" s="60">
        <f>E425*7.5345</f>
        <v>3465.8700000000003</v>
      </c>
      <c r="E425" s="60">
        <v>460</v>
      </c>
      <c r="F425" s="60">
        <v>460</v>
      </c>
      <c r="G425" s="60">
        <v>460</v>
      </c>
      <c r="H425" s="51">
        <f t="shared" si="59"/>
        <v>0.13272280841462605</v>
      </c>
      <c r="I425" s="51">
        <f t="shared" si="60"/>
        <v>1</v>
      </c>
      <c r="J425" s="51">
        <f t="shared" si="61"/>
        <v>0.13272280841462605</v>
      </c>
    </row>
    <row r="426" spans="1:10" s="13" customFormat="1" ht="12" customHeight="1" x14ac:dyDescent="0.25">
      <c r="A426" s="48"/>
      <c r="B426" s="49">
        <v>3299</v>
      </c>
      <c r="C426" s="48" t="s">
        <v>85</v>
      </c>
      <c r="D426" s="50">
        <f>D427</f>
        <v>4520.7</v>
      </c>
      <c r="E426" s="50">
        <f>E427</f>
        <v>599.99999999999989</v>
      </c>
      <c r="F426" s="50">
        <v>599.99999999999989</v>
      </c>
      <c r="G426" s="50">
        <v>599.99999999999989</v>
      </c>
      <c r="H426" s="51">
        <f t="shared" si="59"/>
        <v>0.13272280841462603</v>
      </c>
      <c r="I426" s="51">
        <f t="shared" si="60"/>
        <v>1</v>
      </c>
      <c r="J426" s="51">
        <f t="shared" si="61"/>
        <v>0.13272280841462603</v>
      </c>
    </row>
    <row r="427" spans="1:10" s="13" customFormat="1" x14ac:dyDescent="0.25">
      <c r="A427" s="59" t="s">
        <v>249</v>
      </c>
      <c r="B427" s="58">
        <v>32999</v>
      </c>
      <c r="C427" s="59" t="s">
        <v>85</v>
      </c>
      <c r="D427" s="60">
        <v>4520.7</v>
      </c>
      <c r="E427" s="60">
        <f>D427/7.5345</f>
        <v>599.99999999999989</v>
      </c>
      <c r="F427" s="60">
        <v>599.99999999999989</v>
      </c>
      <c r="G427" s="60">
        <v>599.99999999999989</v>
      </c>
      <c r="H427" s="51">
        <f t="shared" si="59"/>
        <v>0.13272280841462603</v>
      </c>
      <c r="I427" s="51">
        <f t="shared" si="60"/>
        <v>1</v>
      </c>
      <c r="J427" s="51">
        <f t="shared" si="61"/>
        <v>0.13272280841462603</v>
      </c>
    </row>
    <row r="428" spans="1:10" ht="12" customHeight="1" x14ac:dyDescent="0.25">
      <c r="A428" s="59"/>
      <c r="B428" s="49">
        <v>34</v>
      </c>
      <c r="C428" s="48" t="s">
        <v>94</v>
      </c>
      <c r="D428" s="50">
        <f t="shared" ref="D428:E430" si="67">D429</f>
        <v>979.48500000000001</v>
      </c>
      <c r="E428" s="50">
        <f t="shared" si="67"/>
        <v>130</v>
      </c>
      <c r="F428" s="50">
        <v>130</v>
      </c>
      <c r="G428" s="50">
        <v>130</v>
      </c>
      <c r="H428" s="51">
        <f t="shared" si="59"/>
        <v>0.13272280841462605</v>
      </c>
      <c r="I428" s="51">
        <f t="shared" si="60"/>
        <v>1</v>
      </c>
      <c r="J428" s="51">
        <f t="shared" si="61"/>
        <v>0.13272280841462605</v>
      </c>
    </row>
    <row r="429" spans="1:10" ht="12" customHeight="1" x14ac:dyDescent="0.25">
      <c r="A429" s="59"/>
      <c r="B429" s="49">
        <v>343</v>
      </c>
      <c r="C429" s="48" t="s">
        <v>95</v>
      </c>
      <c r="D429" s="50">
        <f t="shared" si="67"/>
        <v>979.48500000000001</v>
      </c>
      <c r="E429" s="50">
        <f t="shared" si="67"/>
        <v>130</v>
      </c>
      <c r="F429" s="50">
        <v>130</v>
      </c>
      <c r="G429" s="50">
        <v>130</v>
      </c>
      <c r="H429" s="51">
        <f t="shared" si="59"/>
        <v>0.13272280841462605</v>
      </c>
      <c r="I429" s="51">
        <f t="shared" si="60"/>
        <v>1</v>
      </c>
      <c r="J429" s="51">
        <f t="shared" si="61"/>
        <v>0.13272280841462605</v>
      </c>
    </row>
    <row r="430" spans="1:10" ht="12" customHeight="1" x14ac:dyDescent="0.25">
      <c r="A430" s="59"/>
      <c r="B430" s="49">
        <v>3431</v>
      </c>
      <c r="C430" s="48" t="s">
        <v>96</v>
      </c>
      <c r="D430" s="50">
        <f t="shared" si="67"/>
        <v>979.48500000000001</v>
      </c>
      <c r="E430" s="50">
        <f t="shared" si="67"/>
        <v>130</v>
      </c>
      <c r="F430" s="50">
        <v>130</v>
      </c>
      <c r="G430" s="50">
        <v>130</v>
      </c>
      <c r="H430" s="51">
        <f t="shared" ref="H430:H485" si="68">F430/D430</f>
        <v>0.13272280841462605</v>
      </c>
      <c r="I430" s="51">
        <f t="shared" ref="I430:I485" si="69">G430/F430</f>
        <v>1</v>
      </c>
      <c r="J430" s="51">
        <f t="shared" ref="J430:J485" si="70">G430/D430</f>
        <v>0.13272280841462605</v>
      </c>
    </row>
    <row r="431" spans="1:10" x14ac:dyDescent="0.25">
      <c r="A431" s="98"/>
      <c r="B431" s="58">
        <v>34311</v>
      </c>
      <c r="C431" s="59" t="s">
        <v>97</v>
      </c>
      <c r="D431" s="60">
        <f>E431*7.5345</f>
        <v>979.48500000000001</v>
      </c>
      <c r="E431" s="60">
        <v>130</v>
      </c>
      <c r="F431" s="60">
        <v>130</v>
      </c>
      <c r="G431" s="60">
        <v>130</v>
      </c>
      <c r="H431" s="51">
        <f t="shared" si="68"/>
        <v>0.13272280841462605</v>
      </c>
      <c r="I431" s="51">
        <f t="shared" si="69"/>
        <v>1</v>
      </c>
      <c r="J431" s="51">
        <f t="shared" si="70"/>
        <v>0.13272280841462605</v>
      </c>
    </row>
    <row r="432" spans="1:10" s="13" customFormat="1" x14ac:dyDescent="0.25">
      <c r="A432" s="59"/>
      <c r="B432" s="49">
        <v>4</v>
      </c>
      <c r="C432" s="48" t="s">
        <v>101</v>
      </c>
      <c r="D432" s="50">
        <f>D433</f>
        <v>27048.855000000003</v>
      </c>
      <c r="E432" s="50">
        <f>E433</f>
        <v>3590</v>
      </c>
      <c r="F432" s="50">
        <v>3590</v>
      </c>
      <c r="G432" s="50">
        <v>3590</v>
      </c>
      <c r="H432" s="51">
        <f t="shared" si="68"/>
        <v>0.13272280841462603</v>
      </c>
      <c r="I432" s="51">
        <f t="shared" si="69"/>
        <v>1</v>
      </c>
      <c r="J432" s="51">
        <f t="shared" si="70"/>
        <v>0.13272280841462603</v>
      </c>
    </row>
    <row r="433" spans="1:10" s="13" customFormat="1" x14ac:dyDescent="0.25">
      <c r="A433" s="59"/>
      <c r="B433" s="49">
        <v>42</v>
      </c>
      <c r="C433" s="48" t="s">
        <v>102</v>
      </c>
      <c r="D433" s="50">
        <f>D434+D437+D444</f>
        <v>27048.855000000003</v>
      </c>
      <c r="E433" s="50">
        <f>E434+E437+E444</f>
        <v>3590</v>
      </c>
      <c r="F433" s="50">
        <v>3590</v>
      </c>
      <c r="G433" s="50">
        <v>3590</v>
      </c>
      <c r="H433" s="51">
        <f t="shared" si="68"/>
        <v>0.13272280841462603</v>
      </c>
      <c r="I433" s="51">
        <f t="shared" si="69"/>
        <v>1</v>
      </c>
      <c r="J433" s="51">
        <f t="shared" si="70"/>
        <v>0.13272280841462603</v>
      </c>
    </row>
    <row r="434" spans="1:10" s="21" customFormat="1" x14ac:dyDescent="0.25">
      <c r="A434" s="59"/>
      <c r="B434" s="49">
        <v>421</v>
      </c>
      <c r="C434" s="48" t="s">
        <v>103</v>
      </c>
      <c r="D434" s="50">
        <f t="shared" ref="D434:E435" si="71">D435</f>
        <v>4972.7700000000004</v>
      </c>
      <c r="E434" s="50">
        <f t="shared" si="71"/>
        <v>660</v>
      </c>
      <c r="F434" s="50">
        <v>660</v>
      </c>
      <c r="G434" s="50">
        <v>660</v>
      </c>
      <c r="H434" s="51">
        <f t="shared" si="68"/>
        <v>0.13272280841462605</v>
      </c>
      <c r="I434" s="51">
        <f t="shared" si="69"/>
        <v>1</v>
      </c>
      <c r="J434" s="51">
        <f t="shared" si="70"/>
        <v>0.13272280841462605</v>
      </c>
    </row>
    <row r="435" spans="1:10" s="13" customFormat="1" x14ac:dyDescent="0.25">
      <c r="A435" s="59"/>
      <c r="B435" s="49">
        <v>4212</v>
      </c>
      <c r="C435" s="48" t="s">
        <v>104</v>
      </c>
      <c r="D435" s="50">
        <f t="shared" si="71"/>
        <v>4972.7700000000004</v>
      </c>
      <c r="E435" s="50">
        <f t="shared" si="71"/>
        <v>660</v>
      </c>
      <c r="F435" s="50">
        <v>660</v>
      </c>
      <c r="G435" s="50">
        <v>660</v>
      </c>
      <c r="H435" s="51">
        <f t="shared" si="68"/>
        <v>0.13272280841462605</v>
      </c>
      <c r="I435" s="51">
        <f t="shared" si="69"/>
        <v>1</v>
      </c>
      <c r="J435" s="51">
        <f t="shared" si="70"/>
        <v>0.13272280841462605</v>
      </c>
    </row>
    <row r="436" spans="1:10" s="13" customFormat="1" x14ac:dyDescent="0.25">
      <c r="A436" s="59" t="s">
        <v>250</v>
      </c>
      <c r="B436" s="58">
        <v>42129</v>
      </c>
      <c r="C436" s="59" t="s">
        <v>251</v>
      </c>
      <c r="D436" s="60">
        <f>E436*7.5345</f>
        <v>4972.7700000000004</v>
      </c>
      <c r="E436" s="60">
        <v>660</v>
      </c>
      <c r="F436" s="60">
        <v>660</v>
      </c>
      <c r="G436" s="60">
        <v>660</v>
      </c>
      <c r="H436" s="51">
        <f t="shared" si="68"/>
        <v>0.13272280841462605</v>
      </c>
      <c r="I436" s="51">
        <f t="shared" si="69"/>
        <v>1</v>
      </c>
      <c r="J436" s="51">
        <f t="shared" si="70"/>
        <v>0.13272280841462605</v>
      </c>
    </row>
    <row r="437" spans="1:10" s="21" customFormat="1" x14ac:dyDescent="0.25">
      <c r="A437" s="59"/>
      <c r="B437" s="49">
        <v>422</v>
      </c>
      <c r="C437" s="48" t="s">
        <v>116</v>
      </c>
      <c r="D437" s="50">
        <f>D441+D438</f>
        <v>20041.770000000004</v>
      </c>
      <c r="E437" s="50">
        <f>E441+E438</f>
        <v>2660</v>
      </c>
      <c r="F437" s="50">
        <v>2660</v>
      </c>
      <c r="G437" s="50">
        <v>2660</v>
      </c>
      <c r="H437" s="51">
        <f t="shared" si="68"/>
        <v>0.13272280841462603</v>
      </c>
      <c r="I437" s="51">
        <f t="shared" si="69"/>
        <v>1</v>
      </c>
      <c r="J437" s="51">
        <f t="shared" si="70"/>
        <v>0.13272280841462603</v>
      </c>
    </row>
    <row r="438" spans="1:10" s="21" customFormat="1" x14ac:dyDescent="0.25">
      <c r="A438" s="59"/>
      <c r="B438" s="49">
        <v>4221</v>
      </c>
      <c r="C438" s="48" t="s">
        <v>294</v>
      </c>
      <c r="D438" s="50">
        <f>D439+D440</f>
        <v>10020.885000000002</v>
      </c>
      <c r="E438" s="50">
        <f>E439+E440</f>
        <v>1330</v>
      </c>
      <c r="F438" s="50">
        <v>1330</v>
      </c>
      <c r="G438" s="50">
        <v>1330</v>
      </c>
      <c r="H438" s="51">
        <f t="shared" si="68"/>
        <v>0.13272280841462603</v>
      </c>
      <c r="I438" s="51">
        <f t="shared" si="69"/>
        <v>1</v>
      </c>
      <c r="J438" s="51">
        <f t="shared" si="70"/>
        <v>0.13272280841462603</v>
      </c>
    </row>
    <row r="439" spans="1:10" s="21" customFormat="1" x14ac:dyDescent="0.25">
      <c r="A439" s="98"/>
      <c r="B439" s="58">
        <v>42211</v>
      </c>
      <c r="C439" s="59" t="s">
        <v>295</v>
      </c>
      <c r="D439" s="60">
        <f>E439*7.5345</f>
        <v>4972.7700000000004</v>
      </c>
      <c r="E439" s="60">
        <v>660</v>
      </c>
      <c r="F439" s="60">
        <v>660</v>
      </c>
      <c r="G439" s="60">
        <v>660</v>
      </c>
      <c r="H439" s="51">
        <f t="shared" si="68"/>
        <v>0.13272280841462605</v>
      </c>
      <c r="I439" s="51">
        <f t="shared" si="69"/>
        <v>1</v>
      </c>
      <c r="J439" s="51">
        <f t="shared" si="70"/>
        <v>0.13272280841462605</v>
      </c>
    </row>
    <row r="440" spans="1:10" s="21" customFormat="1" x14ac:dyDescent="0.25">
      <c r="A440" s="98"/>
      <c r="B440" s="58">
        <v>42212</v>
      </c>
      <c r="C440" s="59" t="s">
        <v>296</v>
      </c>
      <c r="D440" s="60">
        <f>E440*7.5345</f>
        <v>5048.1150000000007</v>
      </c>
      <c r="E440" s="60">
        <v>670</v>
      </c>
      <c r="F440" s="60">
        <v>670</v>
      </c>
      <c r="G440" s="60">
        <v>670</v>
      </c>
      <c r="H440" s="51">
        <f t="shared" si="68"/>
        <v>0.13272280841462603</v>
      </c>
      <c r="I440" s="51">
        <f t="shared" si="69"/>
        <v>1</v>
      </c>
      <c r="J440" s="51">
        <f t="shared" si="70"/>
        <v>0.13272280841462603</v>
      </c>
    </row>
    <row r="441" spans="1:10" s="21" customFormat="1" ht="12" customHeight="1" x14ac:dyDescent="0.25">
      <c r="A441" s="59"/>
      <c r="B441" s="49">
        <v>4227</v>
      </c>
      <c r="C441" s="48" t="s">
        <v>115</v>
      </c>
      <c r="D441" s="50">
        <f>D443+D442</f>
        <v>10020.885000000002</v>
      </c>
      <c r="E441" s="50">
        <f>E443+E442</f>
        <v>1330</v>
      </c>
      <c r="F441" s="50">
        <v>1330</v>
      </c>
      <c r="G441" s="50">
        <v>1330</v>
      </c>
      <c r="H441" s="51">
        <f t="shared" si="68"/>
        <v>0.13272280841462603</v>
      </c>
      <c r="I441" s="51">
        <f t="shared" si="69"/>
        <v>1</v>
      </c>
      <c r="J441" s="51">
        <f t="shared" si="70"/>
        <v>0.13272280841462603</v>
      </c>
    </row>
    <row r="442" spans="1:10" s="21" customFormat="1" ht="14.25" customHeight="1" x14ac:dyDescent="0.25">
      <c r="A442" s="59" t="s">
        <v>303</v>
      </c>
      <c r="B442" s="58">
        <v>42271</v>
      </c>
      <c r="C442" s="59" t="s">
        <v>291</v>
      </c>
      <c r="D442" s="60">
        <f>E442*7.5345</f>
        <v>5048.1150000000007</v>
      </c>
      <c r="E442" s="60">
        <v>670</v>
      </c>
      <c r="F442" s="60">
        <v>670</v>
      </c>
      <c r="G442" s="60">
        <v>670</v>
      </c>
      <c r="H442" s="51">
        <f t="shared" si="68"/>
        <v>0.13272280841462603</v>
      </c>
      <c r="I442" s="51">
        <f t="shared" si="69"/>
        <v>1</v>
      </c>
      <c r="J442" s="51">
        <f t="shared" si="70"/>
        <v>0.13272280841462603</v>
      </c>
    </row>
    <row r="443" spans="1:10" s="21" customFormat="1" ht="12.75" customHeight="1" x14ac:dyDescent="0.25">
      <c r="A443" s="59" t="s">
        <v>252</v>
      </c>
      <c r="B443" s="58">
        <v>42273</v>
      </c>
      <c r="C443" s="59" t="s">
        <v>116</v>
      </c>
      <c r="D443" s="60">
        <f>E443*7.5345</f>
        <v>4972.7700000000004</v>
      </c>
      <c r="E443" s="60">
        <v>660</v>
      </c>
      <c r="F443" s="60">
        <v>660</v>
      </c>
      <c r="G443" s="60">
        <v>660</v>
      </c>
      <c r="H443" s="51">
        <f t="shared" si="68"/>
        <v>0.13272280841462605</v>
      </c>
      <c r="I443" s="51">
        <f t="shared" si="69"/>
        <v>1</v>
      </c>
      <c r="J443" s="51">
        <f t="shared" si="70"/>
        <v>0.13272280841462605</v>
      </c>
    </row>
    <row r="444" spans="1:10" s="21" customFormat="1" ht="12" customHeight="1" x14ac:dyDescent="0.25">
      <c r="A444" s="59"/>
      <c r="B444" s="49">
        <v>424</v>
      </c>
      <c r="C444" s="48" t="s">
        <v>117</v>
      </c>
      <c r="D444" s="50">
        <f t="shared" ref="D444:E445" si="72">D445</f>
        <v>2034.3150000000001</v>
      </c>
      <c r="E444" s="50">
        <f t="shared" si="72"/>
        <v>270</v>
      </c>
      <c r="F444" s="50">
        <v>270</v>
      </c>
      <c r="G444" s="50">
        <v>270</v>
      </c>
      <c r="H444" s="51">
        <f t="shared" si="68"/>
        <v>0.13272280841462605</v>
      </c>
      <c r="I444" s="51">
        <f t="shared" si="69"/>
        <v>1</v>
      </c>
      <c r="J444" s="51">
        <f t="shared" si="70"/>
        <v>0.13272280841462605</v>
      </c>
    </row>
    <row r="445" spans="1:10" s="21" customFormat="1" ht="12" customHeight="1" x14ac:dyDescent="0.25">
      <c r="A445" s="59"/>
      <c r="B445" s="49">
        <v>4241</v>
      </c>
      <c r="C445" s="48" t="s">
        <v>118</v>
      </c>
      <c r="D445" s="50">
        <f t="shared" si="72"/>
        <v>2034.3150000000001</v>
      </c>
      <c r="E445" s="50">
        <f t="shared" si="72"/>
        <v>270</v>
      </c>
      <c r="F445" s="50">
        <v>270</v>
      </c>
      <c r="G445" s="50">
        <v>270</v>
      </c>
      <c r="H445" s="51">
        <f t="shared" si="68"/>
        <v>0.13272280841462605</v>
      </c>
      <c r="I445" s="51">
        <f t="shared" si="69"/>
        <v>1</v>
      </c>
      <c r="J445" s="51">
        <f t="shared" si="70"/>
        <v>0.13272280841462605</v>
      </c>
    </row>
    <row r="446" spans="1:10" s="21" customFormat="1" x14ac:dyDescent="0.25">
      <c r="A446" s="59" t="s">
        <v>253</v>
      </c>
      <c r="B446" s="58">
        <v>424110</v>
      </c>
      <c r="C446" s="59" t="s">
        <v>118</v>
      </c>
      <c r="D446" s="60">
        <f>E446*7.5345</f>
        <v>2034.3150000000001</v>
      </c>
      <c r="E446" s="60">
        <v>270</v>
      </c>
      <c r="F446" s="60">
        <v>270</v>
      </c>
      <c r="G446" s="60">
        <v>270</v>
      </c>
      <c r="H446" s="51">
        <f t="shared" si="68"/>
        <v>0.13272280841462605</v>
      </c>
      <c r="I446" s="51">
        <f t="shared" si="69"/>
        <v>1</v>
      </c>
      <c r="J446" s="51">
        <f t="shared" si="70"/>
        <v>0.13272280841462605</v>
      </c>
    </row>
    <row r="447" spans="1:10" s="13" customFormat="1" x14ac:dyDescent="0.25">
      <c r="A447" s="59"/>
      <c r="B447" s="49">
        <v>9</v>
      </c>
      <c r="C447" s="48" t="s">
        <v>137</v>
      </c>
      <c r="D447" s="50">
        <f t="shared" ref="D447:E450" si="73">D448</f>
        <v>0</v>
      </c>
      <c r="E447" s="50">
        <f t="shared" si="73"/>
        <v>0</v>
      </c>
      <c r="F447" s="50">
        <v>0</v>
      </c>
      <c r="G447" s="50">
        <v>0</v>
      </c>
      <c r="H447" s="51">
        <v>0</v>
      </c>
      <c r="I447" s="51">
        <v>0</v>
      </c>
      <c r="J447" s="51">
        <v>0</v>
      </c>
    </row>
    <row r="448" spans="1:10" s="21" customFormat="1" ht="15" customHeight="1" x14ac:dyDescent="0.25">
      <c r="A448" s="59"/>
      <c r="B448" s="49">
        <v>92</v>
      </c>
      <c r="C448" s="48" t="s">
        <v>138</v>
      </c>
      <c r="D448" s="50">
        <f t="shared" si="73"/>
        <v>0</v>
      </c>
      <c r="E448" s="50">
        <f t="shared" si="73"/>
        <v>0</v>
      </c>
      <c r="F448" s="50">
        <v>0</v>
      </c>
      <c r="G448" s="50">
        <v>0</v>
      </c>
      <c r="H448" s="51">
        <v>0</v>
      </c>
      <c r="I448" s="51">
        <v>0</v>
      </c>
      <c r="J448" s="51">
        <v>0</v>
      </c>
    </row>
    <row r="449" spans="1:10" s="13" customFormat="1" ht="15" customHeight="1" x14ac:dyDescent="0.25">
      <c r="A449" s="59"/>
      <c r="B449" s="49">
        <v>922</v>
      </c>
      <c r="C449" s="59" t="s">
        <v>139</v>
      </c>
      <c r="D449" s="50">
        <f t="shared" si="73"/>
        <v>0</v>
      </c>
      <c r="E449" s="50">
        <f t="shared" si="73"/>
        <v>0</v>
      </c>
      <c r="F449" s="50">
        <v>0</v>
      </c>
      <c r="G449" s="50">
        <v>0</v>
      </c>
      <c r="H449" s="51">
        <v>0</v>
      </c>
      <c r="I449" s="51">
        <v>0</v>
      </c>
      <c r="J449" s="51">
        <v>0</v>
      </c>
    </row>
    <row r="450" spans="1:10" s="21" customFormat="1" ht="15" customHeight="1" x14ac:dyDescent="0.25">
      <c r="A450" s="59"/>
      <c r="B450" s="49">
        <v>9222</v>
      </c>
      <c r="C450" s="48" t="s">
        <v>214</v>
      </c>
      <c r="D450" s="50">
        <f t="shared" si="73"/>
        <v>0</v>
      </c>
      <c r="E450" s="50">
        <f t="shared" si="73"/>
        <v>0</v>
      </c>
      <c r="F450" s="50">
        <v>0</v>
      </c>
      <c r="G450" s="50">
        <v>0</v>
      </c>
      <c r="H450" s="51">
        <v>0</v>
      </c>
      <c r="I450" s="51">
        <v>0</v>
      </c>
      <c r="J450" s="51">
        <v>0</v>
      </c>
    </row>
    <row r="451" spans="1:10" s="13" customFormat="1" ht="15" customHeight="1" x14ac:dyDescent="0.25">
      <c r="A451" s="59" t="s">
        <v>254</v>
      </c>
      <c r="B451" s="58">
        <v>92221</v>
      </c>
      <c r="C451" s="59" t="s">
        <v>216</v>
      </c>
      <c r="D451" s="60">
        <v>0</v>
      </c>
      <c r="E451" s="60">
        <v>0</v>
      </c>
      <c r="F451" s="60">
        <v>0</v>
      </c>
      <c r="G451" s="60">
        <v>0</v>
      </c>
      <c r="H451" s="51">
        <v>0</v>
      </c>
      <c r="I451" s="51">
        <v>0</v>
      </c>
      <c r="J451" s="51">
        <v>0</v>
      </c>
    </row>
    <row r="452" spans="1:10" s="13" customFormat="1" ht="15" customHeight="1" x14ac:dyDescent="0.25">
      <c r="A452" s="61" t="s">
        <v>5</v>
      </c>
      <c r="B452" s="62" t="s">
        <v>160</v>
      </c>
      <c r="C452" s="61" t="s">
        <v>31</v>
      </c>
      <c r="D452" s="63">
        <v>206068.58</v>
      </c>
      <c r="E452" s="63">
        <f>D452/7.5345</f>
        <v>27350.000663614039</v>
      </c>
      <c r="F452" s="63">
        <v>27350.000663614039</v>
      </c>
      <c r="G452" s="63">
        <v>27350.000663614039</v>
      </c>
      <c r="H452" s="51">
        <f t="shared" si="68"/>
        <v>0.13272280841462605</v>
      </c>
      <c r="I452" s="51">
        <f t="shared" si="69"/>
        <v>1</v>
      </c>
      <c r="J452" s="51">
        <f t="shared" si="70"/>
        <v>0.13272280841462605</v>
      </c>
    </row>
    <row r="453" spans="1:10" s="21" customFormat="1" ht="15" customHeight="1" x14ac:dyDescent="0.25">
      <c r="A453" s="48"/>
      <c r="B453" s="49">
        <v>3</v>
      </c>
      <c r="C453" s="48" t="s">
        <v>35</v>
      </c>
      <c r="D453" s="50">
        <f>D454+D460+D465+D470+D473</f>
        <v>161615.02499999997</v>
      </c>
      <c r="E453" s="50">
        <f>E454+E460+E465+E470+E473</f>
        <v>21250</v>
      </c>
      <c r="F453" s="50">
        <v>21250</v>
      </c>
      <c r="G453" s="50">
        <f>G454+G460+G465+G470+G473</f>
        <v>5586.9739199681462</v>
      </c>
      <c r="H453" s="51">
        <f t="shared" si="68"/>
        <v>0.13148529971145942</v>
      </c>
      <c r="I453" s="51">
        <f t="shared" si="69"/>
        <v>0.2629164197632069</v>
      </c>
      <c r="J453" s="51">
        <f t="shared" si="70"/>
        <v>3.4569644251629124E-2</v>
      </c>
    </row>
    <row r="454" spans="1:10" s="21" customFormat="1" ht="15" customHeight="1" x14ac:dyDescent="0.25">
      <c r="A454" s="48"/>
      <c r="B454" s="49">
        <v>31</v>
      </c>
      <c r="C454" s="48" t="s">
        <v>122</v>
      </c>
      <c r="D454" s="50">
        <f>D455+D459</f>
        <v>51535.979999999996</v>
      </c>
      <c r="E454" s="50">
        <f>E456+E459</f>
        <v>6640</v>
      </c>
      <c r="F454" s="50">
        <v>6640</v>
      </c>
      <c r="G454" s="50">
        <f>G456+G459</f>
        <v>1800.5932709536132</v>
      </c>
      <c r="H454" s="51">
        <f t="shared" si="68"/>
        <v>0.12884202454285337</v>
      </c>
      <c r="I454" s="51">
        <f t="shared" si="69"/>
        <v>0.27117368538458031</v>
      </c>
      <c r="J454" s="51">
        <f t="shared" si="70"/>
        <v>3.4938566627696094E-2</v>
      </c>
    </row>
    <row r="455" spans="1:10" s="21" customFormat="1" ht="15" customHeight="1" x14ac:dyDescent="0.25">
      <c r="A455" s="48"/>
      <c r="B455" s="49">
        <v>311</v>
      </c>
      <c r="C455" s="48" t="s">
        <v>123</v>
      </c>
      <c r="D455" s="50">
        <f>D456+D458</f>
        <v>11000.369999999999</v>
      </c>
      <c r="E455" s="50">
        <f>E456+E458</f>
        <v>1460</v>
      </c>
      <c r="F455" s="50">
        <v>1460</v>
      </c>
      <c r="G455" s="50">
        <f>G456+G458</f>
        <v>1113.0891233658504</v>
      </c>
      <c r="H455" s="51">
        <f t="shared" si="68"/>
        <v>0.13272280841462605</v>
      </c>
      <c r="I455" s="51">
        <f t="shared" si="69"/>
        <v>0.76238981052455501</v>
      </c>
      <c r="J455" s="51">
        <f t="shared" si="70"/>
        <v>0.10118651675951358</v>
      </c>
    </row>
    <row r="456" spans="1:10" s="21" customFormat="1" ht="15" customHeight="1" x14ac:dyDescent="0.25">
      <c r="A456" s="48"/>
      <c r="B456" s="49">
        <v>3111</v>
      </c>
      <c r="C456" s="48" t="s">
        <v>124</v>
      </c>
      <c r="D456" s="50">
        <f>D457</f>
        <v>9493.4699999999993</v>
      </c>
      <c r="E456" s="50">
        <f>E457+E458</f>
        <v>1260</v>
      </c>
      <c r="F456" s="50">
        <v>1260</v>
      </c>
      <c r="G456" s="50">
        <f>G457+G458</f>
        <v>1086.5445616829252</v>
      </c>
      <c r="H456" s="51">
        <f t="shared" si="68"/>
        <v>0.13272280841462605</v>
      </c>
      <c r="I456" s="51">
        <f t="shared" si="69"/>
        <v>0.86233695371660724</v>
      </c>
      <c r="J456" s="51">
        <f t="shared" si="70"/>
        <v>0.11445178229698152</v>
      </c>
    </row>
    <row r="457" spans="1:10" ht="15" customHeight="1" x14ac:dyDescent="0.25">
      <c r="A457" s="59"/>
      <c r="B457" s="58">
        <v>31111</v>
      </c>
      <c r="C457" s="59" t="s">
        <v>125</v>
      </c>
      <c r="D457" s="60">
        <v>9493.4699999999993</v>
      </c>
      <c r="E457" s="60">
        <v>1060</v>
      </c>
      <c r="F457" s="60">
        <v>1060</v>
      </c>
      <c r="G457" s="60">
        <v>1060</v>
      </c>
      <c r="H457" s="51">
        <f t="shared" si="68"/>
        <v>0.11165569596786003</v>
      </c>
      <c r="I457" s="51">
        <f t="shared" si="69"/>
        <v>1</v>
      </c>
      <c r="J457" s="51">
        <f t="shared" si="70"/>
        <v>0.11165569596786003</v>
      </c>
    </row>
    <row r="458" spans="1:10" x14ac:dyDescent="0.25">
      <c r="A458" s="59"/>
      <c r="B458" s="101">
        <v>31321</v>
      </c>
      <c r="C458" s="102" t="s">
        <v>276</v>
      </c>
      <c r="D458" s="60">
        <v>1506.9</v>
      </c>
      <c r="E458" s="60">
        <f t="shared" ref="E458:G459" si="74">D458/7.5345</f>
        <v>200</v>
      </c>
      <c r="F458" s="60">
        <v>200</v>
      </c>
      <c r="G458" s="60">
        <f t="shared" si="74"/>
        <v>26.54456168292521</v>
      </c>
      <c r="H458" s="51">
        <f t="shared" si="68"/>
        <v>0.13272280841462605</v>
      </c>
      <c r="I458" s="51">
        <f t="shared" si="69"/>
        <v>0.13272280841462605</v>
      </c>
      <c r="J458" s="51">
        <f t="shared" si="70"/>
        <v>1.7615343873465531E-2</v>
      </c>
    </row>
    <row r="459" spans="1:10" ht="15" customHeight="1" x14ac:dyDescent="0.25">
      <c r="A459" s="59" t="s">
        <v>255</v>
      </c>
      <c r="B459" s="58">
        <v>32119</v>
      </c>
      <c r="C459" s="59" t="s">
        <v>126</v>
      </c>
      <c r="D459" s="60">
        <v>40535.61</v>
      </c>
      <c r="E459" s="60">
        <f t="shared" si="74"/>
        <v>5380</v>
      </c>
      <c r="F459" s="60">
        <v>5380</v>
      </c>
      <c r="G459" s="60">
        <f t="shared" si="74"/>
        <v>714.04870927068816</v>
      </c>
      <c r="H459" s="51">
        <f t="shared" si="68"/>
        <v>0.13272280841462605</v>
      </c>
      <c r="I459" s="51">
        <f t="shared" si="69"/>
        <v>0.13272280841462605</v>
      </c>
      <c r="J459" s="51">
        <f t="shared" si="70"/>
        <v>1.7615343873465531E-2</v>
      </c>
    </row>
    <row r="460" spans="1:10" ht="15" customHeight="1" x14ac:dyDescent="0.25">
      <c r="A460" s="48"/>
      <c r="B460" s="49">
        <v>322</v>
      </c>
      <c r="C460" s="48" t="s">
        <v>43</v>
      </c>
      <c r="D460" s="50">
        <f>D461+D463</f>
        <v>11075.715</v>
      </c>
      <c r="E460" s="50">
        <f>E461+E463</f>
        <v>1470</v>
      </c>
      <c r="F460" s="50">
        <v>1470</v>
      </c>
      <c r="G460" s="50">
        <f>G461+G463</f>
        <v>1470</v>
      </c>
      <c r="H460" s="51">
        <f t="shared" si="68"/>
        <v>0.13272280841462605</v>
      </c>
      <c r="I460" s="51">
        <f t="shared" si="69"/>
        <v>1</v>
      </c>
      <c r="J460" s="51">
        <f t="shared" si="70"/>
        <v>0.13272280841462605</v>
      </c>
    </row>
    <row r="461" spans="1:10" ht="15" customHeight="1" x14ac:dyDescent="0.25">
      <c r="A461" s="48"/>
      <c r="B461" s="49">
        <v>3221</v>
      </c>
      <c r="C461" s="48" t="s">
        <v>44</v>
      </c>
      <c r="D461" s="50">
        <f>D462</f>
        <v>6102.9450000000006</v>
      </c>
      <c r="E461" s="50">
        <f>E462</f>
        <v>810</v>
      </c>
      <c r="F461" s="50">
        <v>810</v>
      </c>
      <c r="G461" s="50">
        <f>G462</f>
        <v>810</v>
      </c>
      <c r="H461" s="51">
        <f t="shared" si="68"/>
        <v>0.13272280841462605</v>
      </c>
      <c r="I461" s="51">
        <f t="shared" si="69"/>
        <v>1</v>
      </c>
      <c r="J461" s="51">
        <f t="shared" si="70"/>
        <v>0.13272280841462605</v>
      </c>
    </row>
    <row r="462" spans="1:10" ht="15" customHeight="1" x14ac:dyDescent="0.25">
      <c r="A462" s="59" t="s">
        <v>256</v>
      </c>
      <c r="B462" s="58">
        <v>32211</v>
      </c>
      <c r="C462" s="59" t="s">
        <v>45</v>
      </c>
      <c r="D462" s="60">
        <f>E462*7.5345</f>
        <v>6102.9450000000006</v>
      </c>
      <c r="E462" s="60">
        <v>810</v>
      </c>
      <c r="F462" s="60">
        <v>810</v>
      </c>
      <c r="G462" s="60">
        <v>810</v>
      </c>
      <c r="H462" s="51">
        <f t="shared" si="68"/>
        <v>0.13272280841462605</v>
      </c>
      <c r="I462" s="51">
        <f t="shared" si="69"/>
        <v>1</v>
      </c>
      <c r="J462" s="51">
        <f t="shared" si="70"/>
        <v>0.13272280841462605</v>
      </c>
    </row>
    <row r="463" spans="1:10" ht="15" customHeight="1" x14ac:dyDescent="0.25">
      <c r="A463" s="59"/>
      <c r="B463" s="49">
        <v>3223</v>
      </c>
      <c r="C463" s="48" t="s">
        <v>49</v>
      </c>
      <c r="D463" s="50">
        <f>D464</f>
        <v>4972.7700000000004</v>
      </c>
      <c r="E463" s="50">
        <f>E464</f>
        <v>660</v>
      </c>
      <c r="F463" s="50">
        <v>660</v>
      </c>
      <c r="G463" s="50">
        <f>G464</f>
        <v>660</v>
      </c>
      <c r="H463" s="51">
        <f t="shared" si="68"/>
        <v>0.13272280841462605</v>
      </c>
      <c r="I463" s="51">
        <f t="shared" si="69"/>
        <v>1</v>
      </c>
      <c r="J463" s="51">
        <f t="shared" si="70"/>
        <v>0.13272280841462605</v>
      </c>
    </row>
    <row r="464" spans="1:10" ht="15" customHeight="1" x14ac:dyDescent="0.25">
      <c r="A464" s="107"/>
      <c r="B464" s="58">
        <v>32234</v>
      </c>
      <c r="C464" s="59" t="s">
        <v>52</v>
      </c>
      <c r="D464" s="60">
        <f>E464*7.5345</f>
        <v>4972.7700000000004</v>
      </c>
      <c r="E464" s="60">
        <v>660</v>
      </c>
      <c r="F464" s="60">
        <v>660</v>
      </c>
      <c r="G464" s="60">
        <v>660</v>
      </c>
      <c r="H464" s="51">
        <f t="shared" si="68"/>
        <v>0.13272280841462605</v>
      </c>
      <c r="I464" s="51">
        <f t="shared" si="69"/>
        <v>1</v>
      </c>
      <c r="J464" s="51">
        <f t="shared" si="70"/>
        <v>0.13272280841462605</v>
      </c>
    </row>
    <row r="465" spans="1:10" ht="15" customHeight="1" x14ac:dyDescent="0.25">
      <c r="A465" s="48"/>
      <c r="B465" s="49">
        <v>323</v>
      </c>
      <c r="C465" s="48" t="s">
        <v>60</v>
      </c>
      <c r="D465" s="50">
        <f>D466+D468</f>
        <v>45508.38</v>
      </c>
      <c r="E465" s="50">
        <f>SUM(E466+E468)</f>
        <v>6039.9999999999991</v>
      </c>
      <c r="F465" s="50">
        <v>6039.9999999999991</v>
      </c>
      <c r="G465" s="50">
        <f>SUM(G466+G468)</f>
        <v>801.6457628243412</v>
      </c>
      <c r="H465" s="51">
        <f t="shared" si="68"/>
        <v>0.13272280841462605</v>
      </c>
      <c r="I465" s="51">
        <f t="shared" si="69"/>
        <v>0.13272280841462605</v>
      </c>
      <c r="J465" s="51">
        <f t="shared" si="70"/>
        <v>1.7615343873465531E-2</v>
      </c>
    </row>
    <row r="466" spans="1:10" ht="15" customHeight="1" x14ac:dyDescent="0.25">
      <c r="A466" s="48"/>
      <c r="B466" s="49">
        <v>3231</v>
      </c>
      <c r="C466" s="48" t="s">
        <v>61</v>
      </c>
      <c r="D466" s="50">
        <f>D467</f>
        <v>37521.81</v>
      </c>
      <c r="E466" s="50">
        <f>E467</f>
        <v>4979.9999999999991</v>
      </c>
      <c r="F466" s="50">
        <v>4979.9999999999991</v>
      </c>
      <c r="G466" s="50">
        <f>G467</f>
        <v>660.95958590483758</v>
      </c>
      <c r="H466" s="51">
        <f t="shared" si="68"/>
        <v>0.13272280841462603</v>
      </c>
      <c r="I466" s="51">
        <f t="shared" si="69"/>
        <v>0.13272280841462605</v>
      </c>
      <c r="J466" s="51">
        <f t="shared" si="70"/>
        <v>1.7615343873465528E-2</v>
      </c>
    </row>
    <row r="467" spans="1:10" ht="15" customHeight="1" x14ac:dyDescent="0.25">
      <c r="A467" s="59" t="s">
        <v>257</v>
      </c>
      <c r="B467" s="58">
        <v>32319</v>
      </c>
      <c r="C467" s="59" t="s">
        <v>64</v>
      </c>
      <c r="D467" s="60">
        <v>37521.81</v>
      </c>
      <c r="E467" s="60">
        <f>D467/7.5345</f>
        <v>4979.9999999999991</v>
      </c>
      <c r="F467" s="60">
        <v>4979.9999999999991</v>
      </c>
      <c r="G467" s="60">
        <f>F467/7.5345</f>
        <v>660.95958590483758</v>
      </c>
      <c r="H467" s="51">
        <f t="shared" si="68"/>
        <v>0.13272280841462603</v>
      </c>
      <c r="I467" s="51">
        <f t="shared" si="69"/>
        <v>0.13272280841462605</v>
      </c>
      <c r="J467" s="51">
        <f t="shared" si="70"/>
        <v>1.7615343873465528E-2</v>
      </c>
    </row>
    <row r="468" spans="1:10" ht="15" customHeight="1" x14ac:dyDescent="0.25">
      <c r="A468" s="48"/>
      <c r="B468" s="49">
        <v>3233</v>
      </c>
      <c r="C468" s="48" t="s">
        <v>66</v>
      </c>
      <c r="D468" s="50">
        <f>D469</f>
        <v>7986.57</v>
      </c>
      <c r="E468" s="50">
        <f>E469</f>
        <v>1060</v>
      </c>
      <c r="F468" s="50">
        <v>1060</v>
      </c>
      <c r="G468" s="50">
        <f>G469</f>
        <v>140.68617691950359</v>
      </c>
      <c r="H468" s="51">
        <f t="shared" si="68"/>
        <v>0.13272280841462605</v>
      </c>
      <c r="I468" s="51">
        <f t="shared" si="69"/>
        <v>0.13272280841462603</v>
      </c>
      <c r="J468" s="51">
        <f t="shared" si="70"/>
        <v>1.7615343873465531E-2</v>
      </c>
    </row>
    <row r="469" spans="1:10" ht="15" customHeight="1" x14ac:dyDescent="0.25">
      <c r="A469" s="59" t="s">
        <v>258</v>
      </c>
      <c r="B469" s="58">
        <v>32339</v>
      </c>
      <c r="C469" s="59" t="s">
        <v>67</v>
      </c>
      <c r="D469" s="60">
        <v>7986.57</v>
      </c>
      <c r="E469" s="60">
        <f>D469/7.5345</f>
        <v>1060</v>
      </c>
      <c r="F469" s="60">
        <v>1060</v>
      </c>
      <c r="G469" s="60">
        <f>F469/7.5345</f>
        <v>140.68617691950359</v>
      </c>
      <c r="H469" s="51">
        <f t="shared" si="68"/>
        <v>0.13272280841462605</v>
      </c>
      <c r="I469" s="51">
        <f t="shared" si="69"/>
        <v>0.13272280841462603</v>
      </c>
      <c r="J469" s="51">
        <f t="shared" si="70"/>
        <v>1.7615343873465531E-2</v>
      </c>
    </row>
    <row r="470" spans="1:10" s="13" customFormat="1" x14ac:dyDescent="0.25">
      <c r="A470" s="48"/>
      <c r="B470" s="49">
        <v>324</v>
      </c>
      <c r="C470" s="48" t="s">
        <v>83</v>
      </c>
      <c r="D470" s="50">
        <f>D471</f>
        <v>37521.81</v>
      </c>
      <c r="E470" s="50">
        <f>E471</f>
        <v>4979.9999999999991</v>
      </c>
      <c r="F470" s="50">
        <v>4979.9999999999991</v>
      </c>
      <c r="G470" s="50">
        <f>G471</f>
        <v>660.95958590483758</v>
      </c>
      <c r="H470" s="51">
        <f>F470/D470</f>
        <v>0.13272280841462603</v>
      </c>
      <c r="I470" s="51">
        <f t="shared" si="69"/>
        <v>0.13272280841462605</v>
      </c>
      <c r="J470" s="51">
        <f>G470/D470</f>
        <v>1.7615343873465528E-2</v>
      </c>
    </row>
    <row r="471" spans="1:10" s="13" customFormat="1" x14ac:dyDescent="0.25">
      <c r="A471" s="48"/>
      <c r="B471" s="49">
        <v>3241</v>
      </c>
      <c r="C471" s="48" t="s">
        <v>83</v>
      </c>
      <c r="D471" s="50">
        <f>D472</f>
        <v>37521.81</v>
      </c>
      <c r="E471" s="50">
        <f t="shared" ref="E471:G471" si="75">E472</f>
        <v>4979.9999999999991</v>
      </c>
      <c r="F471" s="50">
        <v>4979.9999999999991</v>
      </c>
      <c r="G471" s="50">
        <f t="shared" si="75"/>
        <v>660.95958590483758</v>
      </c>
      <c r="H471" s="51">
        <f t="shared" si="68"/>
        <v>0.13272280841462603</v>
      </c>
      <c r="I471" s="51">
        <f t="shared" si="69"/>
        <v>0.13272280841462605</v>
      </c>
      <c r="J471" s="51">
        <f t="shared" si="70"/>
        <v>1.7615343873465528E-2</v>
      </c>
    </row>
    <row r="472" spans="1:10" s="13" customFormat="1" x14ac:dyDescent="0.25">
      <c r="A472" s="59" t="s">
        <v>306</v>
      </c>
      <c r="B472" s="58">
        <v>32412</v>
      </c>
      <c r="C472" s="20" t="s">
        <v>129</v>
      </c>
      <c r="D472" s="60">
        <v>37521.81</v>
      </c>
      <c r="E472" s="60">
        <f>D472/7.5345</f>
        <v>4979.9999999999991</v>
      </c>
      <c r="F472" s="60">
        <v>4979.9999999999991</v>
      </c>
      <c r="G472" s="60">
        <f>F472/7.5345</f>
        <v>660.95958590483758</v>
      </c>
      <c r="H472" s="51">
        <f t="shared" si="68"/>
        <v>0.13272280841462603</v>
      </c>
      <c r="I472" s="51">
        <f t="shared" si="69"/>
        <v>0.13272280841462605</v>
      </c>
      <c r="J472" s="51">
        <f t="shared" si="70"/>
        <v>1.7615343873465528E-2</v>
      </c>
    </row>
    <row r="473" spans="1:10" ht="15" customHeight="1" x14ac:dyDescent="0.25">
      <c r="A473" s="48"/>
      <c r="B473" s="49">
        <v>329</v>
      </c>
      <c r="C473" s="48" t="s">
        <v>85</v>
      </c>
      <c r="D473" s="50">
        <f>D474+D476+D478</f>
        <v>15973.14</v>
      </c>
      <c r="E473" s="50">
        <f>E474+E476+E478</f>
        <v>2120</v>
      </c>
      <c r="F473" s="50">
        <v>2120</v>
      </c>
      <c r="G473" s="50">
        <f>G474+G476+G478</f>
        <v>853.77530028535409</v>
      </c>
      <c r="H473" s="51">
        <f t="shared" si="68"/>
        <v>0.13272280841462605</v>
      </c>
      <c r="I473" s="51">
        <f t="shared" si="69"/>
        <v>0.40272419824780853</v>
      </c>
      <c r="J473" s="51">
        <f t="shared" si="70"/>
        <v>5.3450686607977776E-2</v>
      </c>
    </row>
    <row r="474" spans="1:10" ht="15" customHeight="1" x14ac:dyDescent="0.25">
      <c r="A474" s="48"/>
      <c r="B474" s="49">
        <v>3292</v>
      </c>
      <c r="C474" s="48" t="s">
        <v>86</v>
      </c>
      <c r="D474" s="50">
        <f>D475</f>
        <v>3013.8</v>
      </c>
      <c r="E474" s="50">
        <f>E475</f>
        <v>400</v>
      </c>
      <c r="F474" s="50">
        <v>400</v>
      </c>
      <c r="G474" s="50">
        <f>G475</f>
        <v>53.089123365850419</v>
      </c>
      <c r="H474" s="51">
        <f t="shared" si="68"/>
        <v>0.13272280841462605</v>
      </c>
      <c r="I474" s="51">
        <f t="shared" si="69"/>
        <v>0.13272280841462605</v>
      </c>
      <c r="J474" s="51">
        <f t="shared" si="70"/>
        <v>1.7615343873465531E-2</v>
      </c>
    </row>
    <row r="475" spans="1:10" ht="15" customHeight="1" x14ac:dyDescent="0.25">
      <c r="A475" s="91" t="s">
        <v>372</v>
      </c>
      <c r="B475" s="58">
        <v>32923</v>
      </c>
      <c r="C475" s="59" t="s">
        <v>304</v>
      </c>
      <c r="D475" s="60">
        <v>3013.8</v>
      </c>
      <c r="E475" s="60">
        <f>D475/7.5345</f>
        <v>400</v>
      </c>
      <c r="F475" s="60">
        <v>400</v>
      </c>
      <c r="G475" s="60">
        <f>F475/7.5345</f>
        <v>53.089123365850419</v>
      </c>
      <c r="H475" s="51">
        <f t="shared" si="68"/>
        <v>0.13272280841462605</v>
      </c>
      <c r="I475" s="51">
        <f t="shared" si="69"/>
        <v>0.13272280841462605</v>
      </c>
      <c r="J475" s="51">
        <f t="shared" si="70"/>
        <v>1.7615343873465531E-2</v>
      </c>
    </row>
    <row r="476" spans="1:10" ht="15" customHeight="1" x14ac:dyDescent="0.25">
      <c r="A476" s="48"/>
      <c r="B476" s="49">
        <v>3293</v>
      </c>
      <c r="C476" s="48" t="s">
        <v>89</v>
      </c>
      <c r="D476" s="50">
        <f>D477</f>
        <v>4972.7700000000004</v>
      </c>
      <c r="E476" s="50">
        <f>E477</f>
        <v>660</v>
      </c>
      <c r="F476" s="50">
        <v>660</v>
      </c>
      <c r="G476" s="50">
        <f>G477</f>
        <v>660</v>
      </c>
      <c r="H476" s="51">
        <f t="shared" si="68"/>
        <v>0.13272280841462605</v>
      </c>
      <c r="I476" s="51">
        <f t="shared" si="69"/>
        <v>1</v>
      </c>
      <c r="J476" s="51">
        <f t="shared" si="70"/>
        <v>0.13272280841462605</v>
      </c>
    </row>
    <row r="477" spans="1:10" ht="15" customHeight="1" x14ac:dyDescent="0.25">
      <c r="A477" s="48" t="s">
        <v>305</v>
      </c>
      <c r="B477" s="58">
        <v>32931</v>
      </c>
      <c r="C477" s="59" t="s">
        <v>89</v>
      </c>
      <c r="D477" s="60">
        <f>E477*7.5345</f>
        <v>4972.7700000000004</v>
      </c>
      <c r="E477" s="60">
        <v>660</v>
      </c>
      <c r="F477" s="60">
        <v>660</v>
      </c>
      <c r="G477" s="60">
        <v>660</v>
      </c>
      <c r="H477" s="51">
        <f t="shared" si="68"/>
        <v>0.13272280841462605</v>
      </c>
      <c r="I477" s="51">
        <f t="shared" si="69"/>
        <v>1</v>
      </c>
      <c r="J477" s="51">
        <f t="shared" si="70"/>
        <v>0.13272280841462605</v>
      </c>
    </row>
    <row r="478" spans="1:10" ht="15" customHeight="1" x14ac:dyDescent="0.25">
      <c r="A478" s="48"/>
      <c r="B478" s="49">
        <v>3299</v>
      </c>
      <c r="C478" s="48" t="s">
        <v>85</v>
      </c>
      <c r="D478" s="50">
        <f>D479</f>
        <v>7986.57</v>
      </c>
      <c r="E478" s="50">
        <f>E479</f>
        <v>1060</v>
      </c>
      <c r="F478" s="50">
        <v>1060</v>
      </c>
      <c r="G478" s="50">
        <f>G479</f>
        <v>140.68617691950359</v>
      </c>
      <c r="H478" s="51">
        <f t="shared" si="68"/>
        <v>0.13272280841462605</v>
      </c>
      <c r="I478" s="51">
        <f t="shared" si="69"/>
        <v>0.13272280841462603</v>
      </c>
      <c r="J478" s="51">
        <f t="shared" si="70"/>
        <v>1.7615343873465531E-2</v>
      </c>
    </row>
    <row r="479" spans="1:10" ht="15" customHeight="1" x14ac:dyDescent="0.25">
      <c r="A479" s="59" t="s">
        <v>259</v>
      </c>
      <c r="B479" s="58">
        <v>32999</v>
      </c>
      <c r="C479" s="59" t="s">
        <v>85</v>
      </c>
      <c r="D479" s="60">
        <v>7986.57</v>
      </c>
      <c r="E479" s="60">
        <f>D479/7.5345</f>
        <v>1060</v>
      </c>
      <c r="F479" s="60">
        <v>1060</v>
      </c>
      <c r="G479" s="60">
        <f>F479/7.5345</f>
        <v>140.68617691950359</v>
      </c>
      <c r="H479" s="51">
        <f t="shared" si="68"/>
        <v>0.13272280841462605</v>
      </c>
      <c r="I479" s="51">
        <f t="shared" si="69"/>
        <v>0.13272280841462603</v>
      </c>
      <c r="J479" s="51">
        <f t="shared" si="70"/>
        <v>1.7615343873465531E-2</v>
      </c>
    </row>
    <row r="480" spans="1:10" s="13" customFormat="1" x14ac:dyDescent="0.25">
      <c r="A480" s="59"/>
      <c r="B480" s="49">
        <v>4</v>
      </c>
      <c r="C480" s="48" t="s">
        <v>101</v>
      </c>
      <c r="D480" s="50">
        <f>D481</f>
        <v>45960.46</v>
      </c>
      <c r="E480" s="50">
        <f t="shared" ref="D480:G482" si="76">E481</f>
        <v>6100.0013272280839</v>
      </c>
      <c r="F480" s="50">
        <v>6100.0013272280839</v>
      </c>
      <c r="G480" s="50">
        <f t="shared" si="76"/>
        <v>809.60930748265764</v>
      </c>
      <c r="H480" s="51">
        <f t="shared" si="68"/>
        <v>0.13272280841462605</v>
      </c>
      <c r="I480" s="51">
        <f t="shared" si="69"/>
        <v>0.13272280841462605</v>
      </c>
      <c r="J480" s="51">
        <f t="shared" si="70"/>
        <v>1.7615343873465531E-2</v>
      </c>
    </row>
    <row r="481" spans="1:10" s="13" customFormat="1" x14ac:dyDescent="0.25">
      <c r="A481" s="59"/>
      <c r="B481" s="49">
        <v>42</v>
      </c>
      <c r="C481" s="48" t="s">
        <v>102</v>
      </c>
      <c r="D481" s="50">
        <f t="shared" si="76"/>
        <v>45960.46</v>
      </c>
      <c r="E481" s="50">
        <f t="shared" si="76"/>
        <v>6100.0013272280839</v>
      </c>
      <c r="F481" s="50">
        <v>6100.0013272280839</v>
      </c>
      <c r="G481" s="50">
        <f t="shared" si="76"/>
        <v>809.60930748265764</v>
      </c>
      <c r="H481" s="51">
        <f t="shared" si="68"/>
        <v>0.13272280841462605</v>
      </c>
      <c r="I481" s="51">
        <f t="shared" si="69"/>
        <v>0.13272280841462605</v>
      </c>
      <c r="J481" s="51">
        <f t="shared" si="70"/>
        <v>1.7615343873465531E-2</v>
      </c>
    </row>
    <row r="482" spans="1:10" s="21" customFormat="1" x14ac:dyDescent="0.25">
      <c r="A482" s="59"/>
      <c r="B482" s="49">
        <v>422</v>
      </c>
      <c r="C482" s="48" t="s">
        <v>116</v>
      </c>
      <c r="D482" s="50">
        <f>D483</f>
        <v>45960.46</v>
      </c>
      <c r="E482" s="50">
        <f t="shared" si="76"/>
        <v>6100.0013272280839</v>
      </c>
      <c r="F482" s="50">
        <v>6100.0013272280839</v>
      </c>
      <c r="G482" s="50">
        <f t="shared" si="76"/>
        <v>809.60930748265764</v>
      </c>
      <c r="H482" s="51">
        <f t="shared" si="68"/>
        <v>0.13272280841462605</v>
      </c>
      <c r="I482" s="51">
        <f t="shared" si="69"/>
        <v>0.13272280841462605</v>
      </c>
      <c r="J482" s="51">
        <f t="shared" si="70"/>
        <v>1.7615343873465531E-2</v>
      </c>
    </row>
    <row r="483" spans="1:10" s="21" customFormat="1" ht="12" customHeight="1" x14ac:dyDescent="0.25">
      <c r="A483" s="59"/>
      <c r="B483" s="49">
        <v>4227</v>
      </c>
      <c r="C483" s="48" t="s">
        <v>115</v>
      </c>
      <c r="D483" s="50">
        <f>D485+D484</f>
        <v>45960.46</v>
      </c>
      <c r="E483" s="50">
        <f>E485+E484</f>
        <v>6100.0013272280839</v>
      </c>
      <c r="F483" s="50">
        <v>6100.0013272280839</v>
      </c>
      <c r="G483" s="50">
        <f>G485+G484</f>
        <v>809.60930748265764</v>
      </c>
      <c r="H483" s="51">
        <f t="shared" si="68"/>
        <v>0.13272280841462605</v>
      </c>
      <c r="I483" s="51">
        <f t="shared" si="69"/>
        <v>0.13272280841462605</v>
      </c>
      <c r="J483" s="51">
        <f t="shared" si="70"/>
        <v>1.7615343873465531E-2</v>
      </c>
    </row>
    <row r="484" spans="1:10" s="21" customFormat="1" ht="15.75" customHeight="1" x14ac:dyDescent="0.25">
      <c r="A484" s="59" t="s">
        <v>307</v>
      </c>
      <c r="B484" s="58">
        <v>42271</v>
      </c>
      <c r="C484" s="59" t="s">
        <v>291</v>
      </c>
      <c r="D484" s="60">
        <v>22980.23</v>
      </c>
      <c r="E484" s="60">
        <f>D484/7.5345</f>
        <v>3050.000663614042</v>
      </c>
      <c r="F484" s="60">
        <v>3050.000663614042</v>
      </c>
      <c r="G484" s="60">
        <f>F484/7.5345</f>
        <v>404.80465374132882</v>
      </c>
      <c r="H484" s="51">
        <f t="shared" si="68"/>
        <v>0.13272280841462605</v>
      </c>
      <c r="I484" s="51">
        <f t="shared" si="69"/>
        <v>0.13272280841462605</v>
      </c>
      <c r="J484" s="51">
        <f t="shared" si="70"/>
        <v>1.7615343873465531E-2</v>
      </c>
    </row>
    <row r="485" spans="1:10" s="21" customFormat="1" ht="16.5" customHeight="1" x14ac:dyDescent="0.25">
      <c r="A485" s="59" t="s">
        <v>308</v>
      </c>
      <c r="B485" s="58">
        <v>42273</v>
      </c>
      <c r="C485" s="59" t="s">
        <v>116</v>
      </c>
      <c r="D485" s="60">
        <v>22980.23</v>
      </c>
      <c r="E485" s="60">
        <f>D485/7.5345</f>
        <v>3050.000663614042</v>
      </c>
      <c r="F485" s="60">
        <v>3050.000663614042</v>
      </c>
      <c r="G485" s="60">
        <f>F485/7.5345</f>
        <v>404.80465374132882</v>
      </c>
      <c r="H485" s="51">
        <f t="shared" si="68"/>
        <v>0.13272280841462605</v>
      </c>
      <c r="I485" s="51">
        <f t="shared" si="69"/>
        <v>0.13272280841462605</v>
      </c>
      <c r="J485" s="51">
        <f t="shared" si="70"/>
        <v>1.7615343873465531E-2</v>
      </c>
    </row>
    <row r="486" spans="1:10" ht="14.25" customHeight="1" x14ac:dyDescent="0.25">
      <c r="A486" s="59"/>
      <c r="B486" s="49">
        <v>9</v>
      </c>
      <c r="C486" s="48" t="s">
        <v>137</v>
      </c>
      <c r="D486" s="50">
        <f t="shared" ref="D486:G487" si="77">D487</f>
        <v>0</v>
      </c>
      <c r="E486" s="50">
        <f t="shared" si="77"/>
        <v>0</v>
      </c>
      <c r="F486" s="50">
        <v>0</v>
      </c>
      <c r="G486" s="50">
        <f t="shared" si="77"/>
        <v>0</v>
      </c>
      <c r="H486" s="51">
        <v>0</v>
      </c>
      <c r="I486" s="51">
        <v>0</v>
      </c>
      <c r="J486" s="51">
        <v>0</v>
      </c>
    </row>
    <row r="487" spans="1:10" x14ac:dyDescent="0.25">
      <c r="A487" s="59"/>
      <c r="B487" s="49">
        <v>92</v>
      </c>
      <c r="C487" s="48" t="s">
        <v>138</v>
      </c>
      <c r="D487" s="50">
        <f t="shared" si="77"/>
        <v>0</v>
      </c>
      <c r="E487" s="50">
        <f t="shared" si="77"/>
        <v>0</v>
      </c>
      <c r="F487" s="50">
        <v>0</v>
      </c>
      <c r="G487" s="50">
        <f t="shared" si="77"/>
        <v>0</v>
      </c>
      <c r="H487" s="51">
        <v>0</v>
      </c>
      <c r="I487" s="51">
        <v>0</v>
      </c>
      <c r="J487" s="51">
        <v>0</v>
      </c>
    </row>
    <row r="488" spans="1:10" ht="16.5" customHeight="1" x14ac:dyDescent="0.25">
      <c r="A488" s="59"/>
      <c r="B488" s="49">
        <v>922</v>
      </c>
      <c r="C488" s="59" t="s">
        <v>139</v>
      </c>
      <c r="D488" s="50">
        <v>0</v>
      </c>
      <c r="E488" s="50">
        <v>0</v>
      </c>
      <c r="F488" s="50">
        <v>0</v>
      </c>
      <c r="G488" s="50">
        <v>0</v>
      </c>
      <c r="H488" s="51">
        <v>0</v>
      </c>
      <c r="I488" s="51">
        <v>0</v>
      </c>
      <c r="J488" s="51">
        <v>0</v>
      </c>
    </row>
    <row r="489" spans="1:10" x14ac:dyDescent="0.25">
      <c r="A489" s="59"/>
      <c r="B489" s="49">
        <v>9222</v>
      </c>
      <c r="C489" s="48" t="s">
        <v>214</v>
      </c>
      <c r="D489" s="50">
        <f>D490</f>
        <v>0</v>
      </c>
      <c r="E489" s="50">
        <f>E490</f>
        <v>0</v>
      </c>
      <c r="F489" s="50">
        <v>0</v>
      </c>
      <c r="G489" s="50">
        <f>G490</f>
        <v>0</v>
      </c>
      <c r="H489" s="51">
        <v>0</v>
      </c>
      <c r="I489" s="51">
        <v>0</v>
      </c>
      <c r="J489" s="51">
        <v>0</v>
      </c>
    </row>
    <row r="490" spans="1:10" x14ac:dyDescent="0.25">
      <c r="A490" s="59" t="s">
        <v>260</v>
      </c>
      <c r="B490" s="58">
        <v>92221</v>
      </c>
      <c r="C490" s="59" t="s">
        <v>216</v>
      </c>
      <c r="D490" s="60">
        <v>0</v>
      </c>
      <c r="E490" s="60">
        <v>0</v>
      </c>
      <c r="F490" s="60">
        <v>0</v>
      </c>
      <c r="G490" s="60">
        <v>0</v>
      </c>
      <c r="H490" s="51">
        <v>0</v>
      </c>
      <c r="I490" s="51">
        <v>0</v>
      </c>
      <c r="J490" s="51">
        <v>0</v>
      </c>
    </row>
    <row r="491" spans="1:10" ht="15.75" thickBot="1" x14ac:dyDescent="0.3">
      <c r="A491" s="23"/>
      <c r="B491" s="24"/>
      <c r="C491" s="23"/>
      <c r="D491" s="25"/>
      <c r="E491" s="25"/>
      <c r="F491" s="64"/>
      <c r="G491" s="64"/>
      <c r="H491" s="65"/>
      <c r="I491" s="65"/>
      <c r="J491" s="65"/>
    </row>
    <row r="492" spans="1:10" ht="15.75" thickTop="1" x14ac:dyDescent="0.25">
      <c r="A492" s="112"/>
      <c r="B492" s="113"/>
      <c r="C492" s="112"/>
      <c r="D492" s="114"/>
      <c r="E492" s="114"/>
      <c r="F492" s="115"/>
      <c r="G492" s="115"/>
      <c r="H492" s="116"/>
      <c r="I492" s="116"/>
      <c r="J492" s="116"/>
    </row>
    <row r="493" spans="1:10" ht="20.25" customHeight="1" x14ac:dyDescent="0.25">
      <c r="A493" s="132" t="s">
        <v>397</v>
      </c>
      <c r="B493" s="132"/>
      <c r="C493" s="132"/>
      <c r="D493" s="132"/>
      <c r="E493" s="132"/>
      <c r="F493" s="132"/>
      <c r="G493" s="132"/>
      <c r="H493" s="116"/>
      <c r="I493" s="116"/>
      <c r="J493" s="116"/>
    </row>
    <row r="494" spans="1:10" s="2" customFormat="1" ht="15.75" x14ac:dyDescent="0.25">
      <c r="B494" s="4"/>
      <c r="C494" s="3"/>
      <c r="D494" s="3"/>
      <c r="E494" s="3"/>
      <c r="F494" s="3"/>
      <c r="H494" s="28"/>
      <c r="I494" s="28"/>
      <c r="J494" s="28"/>
    </row>
    <row r="495" spans="1:10" x14ac:dyDescent="0.25">
      <c r="A495" s="7" t="s">
        <v>396</v>
      </c>
      <c r="C495" s="7"/>
    </row>
    <row r="496" spans="1:10" ht="18" customHeight="1" x14ac:dyDescent="0.25">
      <c r="C496" s="7"/>
    </row>
    <row r="497" spans="2:6" ht="18.75" customHeight="1" x14ac:dyDescent="0.25">
      <c r="C497" s="7"/>
    </row>
    <row r="498" spans="2:6" x14ac:dyDescent="0.25">
      <c r="B498" s="7" t="s">
        <v>345</v>
      </c>
      <c r="C498" s="7"/>
      <c r="D498" s="131" t="s">
        <v>385</v>
      </c>
      <c r="E498" s="131"/>
      <c r="F498" s="131"/>
    </row>
    <row r="499" spans="2:6" ht="21" customHeight="1" x14ac:dyDescent="0.25">
      <c r="C499" s="7"/>
    </row>
    <row r="500" spans="2:6" x14ac:dyDescent="0.25">
      <c r="B500" s="7" t="s">
        <v>376</v>
      </c>
      <c r="C500" s="7"/>
      <c r="D500" s="131" t="s">
        <v>386</v>
      </c>
      <c r="E500" s="131"/>
      <c r="F500" s="131"/>
    </row>
    <row r="501" spans="2:6" x14ac:dyDescent="0.25">
      <c r="C501" s="7"/>
    </row>
    <row r="502" spans="2:6" x14ac:dyDescent="0.25">
      <c r="C502" s="7"/>
    </row>
    <row r="503" spans="2:6" x14ac:dyDescent="0.25">
      <c r="C503" s="7"/>
    </row>
    <row r="504" spans="2:6" x14ac:dyDescent="0.25">
      <c r="C504" s="7"/>
    </row>
  </sheetData>
  <mergeCells count="57">
    <mergeCell ref="D498:F498"/>
    <mergeCell ref="D500:F500"/>
    <mergeCell ref="A226:C226"/>
    <mergeCell ref="A227:C227"/>
    <mergeCell ref="A257:C257"/>
    <mergeCell ref="A258:C258"/>
    <mergeCell ref="A259:C259"/>
    <mergeCell ref="A241:C241"/>
    <mergeCell ref="A242:C242"/>
    <mergeCell ref="A244:C244"/>
    <mergeCell ref="A246:C246"/>
    <mergeCell ref="A249:C249"/>
    <mergeCell ref="A252:C252"/>
    <mergeCell ref="A493:G493"/>
    <mergeCell ref="A15:C15"/>
    <mergeCell ref="A16:C16"/>
    <mergeCell ref="A125:C125"/>
    <mergeCell ref="A126:C126"/>
    <mergeCell ref="A120:C120"/>
    <mergeCell ref="A121:C121"/>
    <mergeCell ref="A122:C122"/>
    <mergeCell ref="A123:C123"/>
    <mergeCell ref="A124:C124"/>
    <mergeCell ref="B17:G17"/>
    <mergeCell ref="A21:A23"/>
    <mergeCell ref="A26:A29"/>
    <mergeCell ref="B21:B23"/>
    <mergeCell ref="B20:C20"/>
    <mergeCell ref="B24:C24"/>
    <mergeCell ref="B25:C25"/>
    <mergeCell ref="J12:J13"/>
    <mergeCell ref="B11:C11"/>
    <mergeCell ref="C12:C13"/>
    <mergeCell ref="B12:B13"/>
    <mergeCell ref="A12:A13"/>
    <mergeCell ref="D12:D13"/>
    <mergeCell ref="F12:F13"/>
    <mergeCell ref="G12:G13"/>
    <mergeCell ref="H12:H13"/>
    <mergeCell ref="I12:I13"/>
    <mergeCell ref="E12:E13"/>
    <mergeCell ref="J117:J118"/>
    <mergeCell ref="D117:D118"/>
    <mergeCell ref="F117:F118"/>
    <mergeCell ref="G117:G118"/>
    <mergeCell ref="B31:C31"/>
    <mergeCell ref="B117:B118"/>
    <mergeCell ref="C117:C118"/>
    <mergeCell ref="H117:H118"/>
    <mergeCell ref="I117:I118"/>
    <mergeCell ref="E117:E118"/>
    <mergeCell ref="A205:C205"/>
    <mergeCell ref="A206:C206"/>
    <mergeCell ref="A207:C207"/>
    <mergeCell ref="A225:C225"/>
    <mergeCell ref="A18:A19"/>
    <mergeCell ref="A117:A118"/>
  </mergeCells>
  <phoneticPr fontId="2" type="noConversion"/>
  <pageMargins left="0.70866141732283472" right="0.31496062992125984" top="0.74803149606299213" bottom="0.55118110236220474" header="0.31496062992125984" footer="0.31496062992125984"/>
  <pageSetup paperSize="9" scale="77" orientation="landscape" horizontalDpi="4294967293" verticalDpi="0" r:id="rId1"/>
  <headerFooter>
    <oddFooter>&amp;R&amp;P</oddFooter>
  </headerFooter>
  <rowBreaks count="13" manualBreakCount="13">
    <brk id="32" max="16383" man="1"/>
    <brk id="65" max="16383" man="1"/>
    <brk id="91" max="16383" man="1"/>
    <brk id="116" max="16383" man="1"/>
    <brk id="156" max="16383" man="1"/>
    <brk id="195" max="8" man="1"/>
    <brk id="240" max="8" man="1"/>
    <brk id="256" max="16383" man="1"/>
    <brk id="298" max="8" man="1"/>
    <brk id="344" max="8" man="1"/>
    <brk id="384" max="16383" man="1"/>
    <brk id="427" max="8" man="1"/>
    <brk id="4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5C855-B515-4B3F-B415-3240046E9A0C}">
  <dimension ref="A2:D27"/>
  <sheetViews>
    <sheetView workbookViewId="0">
      <selection activeCell="C33" sqref="C33:C34"/>
    </sheetView>
  </sheetViews>
  <sheetFormatPr defaultRowHeight="15" x14ac:dyDescent="0.25"/>
  <cols>
    <col min="1" max="1" width="27.7109375" bestFit="1" customWidth="1"/>
    <col min="2" max="2" width="12.85546875" customWidth="1"/>
    <col min="3" max="4" width="11.85546875" customWidth="1"/>
  </cols>
  <sheetData>
    <row r="2" spans="1:4" x14ac:dyDescent="0.25">
      <c r="A2" s="133" t="s">
        <v>367</v>
      </c>
      <c r="B2" s="133"/>
      <c r="C2" s="133"/>
      <c r="D2" s="133"/>
    </row>
    <row r="3" spans="1:4" x14ac:dyDescent="0.25">
      <c r="B3" s="6"/>
    </row>
    <row r="4" spans="1:4" ht="30" x14ac:dyDescent="0.25">
      <c r="A4" s="39"/>
      <c r="B4" s="40" t="s">
        <v>284</v>
      </c>
      <c r="C4" s="40" t="s">
        <v>283</v>
      </c>
      <c r="D4" s="40" t="s">
        <v>285</v>
      </c>
    </row>
    <row r="5" spans="1:4" x14ac:dyDescent="0.25">
      <c r="A5" s="41" t="s">
        <v>368</v>
      </c>
      <c r="B5" s="42"/>
      <c r="C5" s="42"/>
      <c r="D5" s="42"/>
    </row>
    <row r="6" spans="1:4" x14ac:dyDescent="0.25">
      <c r="A6" s="38" t="s">
        <v>358</v>
      </c>
      <c r="B6" s="45">
        <f>B7+B8</f>
        <v>1172707</v>
      </c>
      <c r="C6" s="45">
        <f t="shared" ref="C6:D6" si="0">C7+C8</f>
        <v>1206000</v>
      </c>
      <c r="D6" s="45">
        <f t="shared" si="0"/>
        <v>1223000</v>
      </c>
    </row>
    <row r="7" spans="1:4" x14ac:dyDescent="0.25">
      <c r="A7" t="s">
        <v>359</v>
      </c>
      <c r="B7" s="43">
        <v>795707</v>
      </c>
      <c r="C7" s="43">
        <v>810000</v>
      </c>
      <c r="D7" s="43">
        <v>825000</v>
      </c>
    </row>
    <row r="8" spans="1:4" x14ac:dyDescent="0.25">
      <c r="A8" t="s">
        <v>360</v>
      </c>
      <c r="B8" s="43">
        <v>377000</v>
      </c>
      <c r="C8" s="43">
        <v>396000</v>
      </c>
      <c r="D8" s="43">
        <v>398000</v>
      </c>
    </row>
    <row r="9" spans="1:4" x14ac:dyDescent="0.25">
      <c r="A9" s="38" t="s">
        <v>361</v>
      </c>
      <c r="B9" s="45">
        <v>18000</v>
      </c>
      <c r="C9" s="45">
        <v>14000</v>
      </c>
      <c r="D9" s="45">
        <v>10000</v>
      </c>
    </row>
    <row r="10" spans="1:4" x14ac:dyDescent="0.25">
      <c r="A10" s="38" t="s">
        <v>362</v>
      </c>
      <c r="B10" s="45">
        <v>200000</v>
      </c>
      <c r="C10" s="45">
        <v>210000</v>
      </c>
      <c r="D10" s="45">
        <v>220000</v>
      </c>
    </row>
    <row r="11" spans="1:4" x14ac:dyDescent="0.25">
      <c r="A11" s="38" t="s">
        <v>363</v>
      </c>
      <c r="B11" s="45">
        <v>85000</v>
      </c>
      <c r="C11" s="45">
        <v>86000</v>
      </c>
      <c r="D11" s="45">
        <v>87000</v>
      </c>
    </row>
    <row r="12" spans="1:4" x14ac:dyDescent="0.25">
      <c r="A12" s="38" t="s">
        <v>364</v>
      </c>
      <c r="B12" s="45">
        <v>7000000</v>
      </c>
      <c r="C12" s="45">
        <v>7100000</v>
      </c>
      <c r="D12" s="45">
        <v>7200000</v>
      </c>
    </row>
    <row r="13" spans="1:4" x14ac:dyDescent="0.25">
      <c r="A13" s="38" t="s">
        <v>365</v>
      </c>
      <c r="B13" s="45">
        <v>60000</v>
      </c>
      <c r="C13" s="45">
        <v>60000</v>
      </c>
      <c r="D13" s="45">
        <v>60000</v>
      </c>
    </row>
    <row r="14" spans="1:4" x14ac:dyDescent="0.25">
      <c r="A14" s="38" t="s">
        <v>366</v>
      </c>
      <c r="B14" s="45">
        <v>444160</v>
      </c>
      <c r="C14" s="45">
        <v>150000</v>
      </c>
      <c r="D14" s="45">
        <v>200000</v>
      </c>
    </row>
    <row r="15" spans="1:4" x14ac:dyDescent="0.25">
      <c r="A15" s="41" t="s">
        <v>369</v>
      </c>
      <c r="B15" s="44"/>
      <c r="C15" s="44"/>
      <c r="D15" s="44"/>
    </row>
    <row r="16" spans="1:4" x14ac:dyDescent="0.25">
      <c r="A16" s="38" t="s">
        <v>358</v>
      </c>
      <c r="B16" s="45">
        <f>B17+B18</f>
        <v>1172707</v>
      </c>
      <c r="C16" s="45">
        <f t="shared" ref="C16" si="1">C17+C18</f>
        <v>1206000</v>
      </c>
      <c r="D16" s="45">
        <f t="shared" ref="D16" si="2">D17+D18</f>
        <v>1223000</v>
      </c>
    </row>
    <row r="17" spans="1:4" x14ac:dyDescent="0.25">
      <c r="A17" t="s">
        <v>359</v>
      </c>
      <c r="B17" s="43">
        <v>795707</v>
      </c>
      <c r="C17" s="43">
        <v>810000</v>
      </c>
      <c r="D17" s="43">
        <v>825000</v>
      </c>
    </row>
    <row r="18" spans="1:4" x14ac:dyDescent="0.25">
      <c r="A18" t="s">
        <v>360</v>
      </c>
      <c r="B18" s="43">
        <v>377000</v>
      </c>
      <c r="C18" s="43">
        <v>396000</v>
      </c>
      <c r="D18" s="43">
        <v>398000</v>
      </c>
    </row>
    <row r="19" spans="1:4" x14ac:dyDescent="0.25">
      <c r="A19" s="38" t="s">
        <v>361</v>
      </c>
      <c r="B19" s="45">
        <v>18000</v>
      </c>
      <c r="C19" s="45">
        <v>14000</v>
      </c>
      <c r="D19" s="45">
        <v>10000</v>
      </c>
    </row>
    <row r="20" spans="1:4" x14ac:dyDescent="0.25">
      <c r="A20" s="38" t="s">
        <v>362</v>
      </c>
      <c r="B20" s="45">
        <v>200000</v>
      </c>
      <c r="C20" s="45">
        <v>210000</v>
      </c>
      <c r="D20" s="45">
        <v>220000</v>
      </c>
    </row>
    <row r="21" spans="1:4" x14ac:dyDescent="0.25">
      <c r="A21" s="38" t="s">
        <v>363</v>
      </c>
      <c r="B21" s="45">
        <v>85000</v>
      </c>
      <c r="C21" s="45">
        <v>86000</v>
      </c>
      <c r="D21" s="45">
        <v>87000</v>
      </c>
    </row>
    <row r="22" spans="1:4" x14ac:dyDescent="0.25">
      <c r="A22" s="38" t="s">
        <v>364</v>
      </c>
      <c r="B22" s="45">
        <v>7000000</v>
      </c>
      <c r="C22" s="45">
        <v>7100000</v>
      </c>
      <c r="D22" s="45">
        <v>7200000</v>
      </c>
    </row>
    <row r="23" spans="1:4" x14ac:dyDescent="0.25">
      <c r="A23" s="38" t="s">
        <v>365</v>
      </c>
      <c r="B23" s="45">
        <v>60000</v>
      </c>
      <c r="C23" s="45">
        <v>60000</v>
      </c>
      <c r="D23" s="45">
        <v>60000</v>
      </c>
    </row>
    <row r="24" spans="1:4" x14ac:dyDescent="0.25">
      <c r="A24" s="38" t="s">
        <v>366</v>
      </c>
      <c r="B24" s="45">
        <v>444160</v>
      </c>
      <c r="C24" s="45">
        <v>150000</v>
      </c>
      <c r="D24" s="45">
        <v>200000</v>
      </c>
    </row>
    <row r="25" spans="1:4" x14ac:dyDescent="0.25">
      <c r="A25" s="42"/>
      <c r="B25" s="44"/>
      <c r="C25" s="44"/>
      <c r="D25" s="44"/>
    </row>
    <row r="26" spans="1:4" x14ac:dyDescent="0.25">
      <c r="A26" s="46" t="s">
        <v>371</v>
      </c>
      <c r="B26" s="47">
        <f>B6+B9+B10+B11+B12+B13+B14</f>
        <v>8979867</v>
      </c>
      <c r="C26" s="47">
        <f t="shared" ref="C26:D26" si="3">C6+C9+C10+C11+C12+C13+C14</f>
        <v>8826000</v>
      </c>
      <c r="D26" s="47">
        <f t="shared" si="3"/>
        <v>9000000</v>
      </c>
    </row>
    <row r="27" spans="1:4" x14ac:dyDescent="0.25">
      <c r="A27" s="46" t="s">
        <v>370</v>
      </c>
      <c r="B27" s="47">
        <f>B16+B19+B20+B21+B22+B23+B24</f>
        <v>8979867</v>
      </c>
      <c r="C27" s="47">
        <f t="shared" ref="C27:D27" si="4">C16+C19+C20+C21+C22+C23+C24</f>
        <v>8826000</v>
      </c>
      <c r="D27" s="47">
        <f t="shared" si="4"/>
        <v>9000000</v>
      </c>
    </row>
  </sheetData>
  <mergeCells count="1">
    <mergeCell ref="A2:D2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ORGAN.,EKON.,PROGR.,IZVORI,LOK.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Nevenka Puljko</dc:creator>
  <cp:lastModifiedBy>Racunovodstvo</cp:lastModifiedBy>
  <cp:lastPrinted>2022-11-14T08:15:53Z</cp:lastPrinted>
  <dcterms:created xsi:type="dcterms:W3CDTF">2016-12-06T13:10:40Z</dcterms:created>
  <dcterms:modified xsi:type="dcterms:W3CDTF">2022-11-14T11:53:13Z</dcterms:modified>
</cp:coreProperties>
</file>