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-RAČUNOVODSTVO\REBALANSI i OBRAČUNI FIN.PLANA\"/>
    </mc:Choice>
  </mc:AlternateContent>
  <bookViews>
    <workbookView xWindow="0" yWindow="0" windowWidth="24000" windowHeight="9735" activeTab="3"/>
  </bookViews>
  <sheets>
    <sheet name="I. Rebalans 2019 -svi prihodi" sheetId="11" r:id="rId1"/>
    <sheet name="I. Rebalan 2019 Riznica" sheetId="4" r:id="rId2"/>
    <sheet name="I.Rebalans bez plaće sa inv.i o" sheetId="13" r:id="rId3"/>
    <sheet name="Obrazloženje I. reb. za 19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2" l="1"/>
  <c r="K39" i="12"/>
  <c r="E144" i="11" l="1"/>
  <c r="F17" i="11"/>
  <c r="F14" i="11"/>
  <c r="E57" i="11"/>
  <c r="E56" i="11" s="1"/>
  <c r="F58" i="11"/>
  <c r="E227" i="11"/>
  <c r="F219" i="11"/>
  <c r="F207" i="11"/>
  <c r="F200" i="11"/>
  <c r="F188" i="11"/>
  <c r="F169" i="11"/>
  <c r="F163" i="11"/>
  <c r="F141" i="11"/>
  <c r="F140" i="11"/>
  <c r="F90" i="11"/>
  <c r="F51" i="11"/>
  <c r="F55" i="11" s="1"/>
  <c r="D90" i="11"/>
  <c r="D14" i="11"/>
  <c r="E15" i="11"/>
  <c r="E16" i="11"/>
  <c r="E17" i="11" s="1"/>
  <c r="D17" i="11"/>
  <c r="E18" i="11"/>
  <c r="E19" i="11"/>
  <c r="E20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226" i="11"/>
  <c r="E225" i="11"/>
  <c r="E224" i="11"/>
  <c r="E223" i="11"/>
  <c r="E222" i="11"/>
  <c r="E221" i="11"/>
  <c r="E220" i="11"/>
  <c r="D219" i="11"/>
  <c r="E217" i="11"/>
  <c r="E216" i="11"/>
  <c r="E215" i="11"/>
  <c r="E214" i="11"/>
  <c r="E213" i="11"/>
  <c r="E212" i="11"/>
  <c r="E211" i="11"/>
  <c r="E210" i="11"/>
  <c r="E209" i="11"/>
  <c r="E208" i="11"/>
  <c r="D207" i="11"/>
  <c r="E206" i="11"/>
  <c r="E205" i="11"/>
  <c r="E204" i="11"/>
  <c r="E203" i="11"/>
  <c r="E202" i="11"/>
  <c r="E201" i="11"/>
  <c r="D200" i="11"/>
  <c r="E195" i="11"/>
  <c r="E194" i="11"/>
  <c r="E193" i="11"/>
  <c r="E192" i="11"/>
  <c r="E191" i="11"/>
  <c r="E190" i="11"/>
  <c r="E189" i="11"/>
  <c r="D188" i="11"/>
  <c r="E187" i="11"/>
  <c r="E186" i="11"/>
  <c r="E185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D169" i="11"/>
  <c r="E168" i="11"/>
  <c r="E167" i="11"/>
  <c r="E166" i="11"/>
  <c r="E165" i="11"/>
  <c r="E164" i="11"/>
  <c r="D163" i="11"/>
  <c r="E143" i="4"/>
  <c r="E108" i="4"/>
  <c r="E135" i="4"/>
  <c r="E174" i="4"/>
  <c r="E149" i="4"/>
  <c r="E188" i="11" l="1"/>
  <c r="E200" i="11"/>
  <c r="E207" i="11"/>
  <c r="E90" i="11"/>
  <c r="E163" i="11"/>
  <c r="F159" i="11"/>
  <c r="E169" i="11"/>
  <c r="E14" i="11"/>
  <c r="E219" i="11"/>
  <c r="F136" i="11"/>
  <c r="F89" i="11" s="1"/>
  <c r="F85" i="11" s="1"/>
  <c r="F21" i="11"/>
  <c r="F22" i="11" s="1"/>
  <c r="D21" i="11"/>
  <c r="E159" i="11" l="1"/>
  <c r="D140" i="11"/>
  <c r="E138" i="11"/>
  <c r="D141" i="11"/>
  <c r="E61" i="11"/>
  <c r="E60" i="11"/>
  <c r="E59" i="11"/>
  <c r="D58" i="11"/>
  <c r="D56" i="11"/>
  <c r="E53" i="11"/>
  <c r="E52" i="11"/>
  <c r="D51" i="11"/>
  <c r="E50" i="11"/>
  <c r="F49" i="11"/>
  <c r="F44" i="11" s="1"/>
  <c r="D49" i="11"/>
  <c r="D44" i="11" s="1"/>
  <c r="E48" i="11"/>
  <c r="E47" i="11"/>
  <c r="E46" i="11"/>
  <c r="E45" i="11"/>
  <c r="E41" i="11"/>
  <c r="E40" i="11"/>
  <c r="E39" i="11"/>
  <c r="E38" i="11"/>
  <c r="E37" i="11"/>
  <c r="F36" i="11"/>
  <c r="D36" i="11"/>
  <c r="E35" i="11"/>
  <c r="E34" i="11"/>
  <c r="E33" i="11"/>
  <c r="F32" i="11"/>
  <c r="D32" i="11"/>
  <c r="E171" i="13"/>
  <c r="E170" i="13"/>
  <c r="E169" i="13"/>
  <c r="E168" i="13"/>
  <c r="E167" i="13"/>
  <c r="E166" i="13"/>
  <c r="F165" i="13"/>
  <c r="D165" i="13"/>
  <c r="E164" i="13"/>
  <c r="E163" i="13"/>
  <c r="E162" i="13"/>
  <c r="E161" i="13"/>
  <c r="E160" i="13"/>
  <c r="E159" i="13"/>
  <c r="E158" i="13"/>
  <c r="E157" i="13"/>
  <c r="E156" i="13"/>
  <c r="E155" i="13"/>
  <c r="F154" i="13"/>
  <c r="D154" i="13"/>
  <c r="E144" i="13"/>
  <c r="E143" i="13"/>
  <c r="E142" i="13"/>
  <c r="E141" i="13"/>
  <c r="E140" i="13"/>
  <c r="F139" i="13"/>
  <c r="D139" i="13"/>
  <c r="E138" i="13"/>
  <c r="E137" i="13"/>
  <c r="E136" i="13"/>
  <c r="E135" i="13"/>
  <c r="E134" i="13"/>
  <c r="E133" i="13"/>
  <c r="F132" i="13"/>
  <c r="D132" i="13"/>
  <c r="E131" i="13"/>
  <c r="E130" i="13"/>
  <c r="E127" i="13"/>
  <c r="E126" i="13"/>
  <c r="E125" i="13"/>
  <c r="E124" i="13"/>
  <c r="E123" i="13"/>
  <c r="E122" i="13"/>
  <c r="E121" i="13"/>
  <c r="E120" i="13"/>
  <c r="E119" i="13"/>
  <c r="E118" i="13"/>
  <c r="E113" i="13"/>
  <c r="E112" i="13"/>
  <c r="E111" i="13"/>
  <c r="F110" i="13"/>
  <c r="D110" i="13"/>
  <c r="E109" i="13"/>
  <c r="E108" i="13"/>
  <c r="E107" i="13"/>
  <c r="E106" i="13"/>
  <c r="F105" i="13"/>
  <c r="D105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F58" i="13"/>
  <c r="F56" i="13" s="1"/>
  <c r="D58" i="13"/>
  <c r="D56" i="13" s="1"/>
  <c r="E50" i="13"/>
  <c r="E49" i="13"/>
  <c r="E48" i="13"/>
  <c r="F47" i="13"/>
  <c r="D47" i="13"/>
  <c r="E46" i="13"/>
  <c r="E45" i="13" s="1"/>
  <c r="F45" i="13"/>
  <c r="D45" i="13"/>
  <c r="E41" i="13"/>
  <c r="E40" i="13"/>
  <c r="F39" i="13"/>
  <c r="D39" i="13"/>
  <c r="E38" i="13"/>
  <c r="F37" i="13"/>
  <c r="F32" i="13" s="1"/>
  <c r="D37" i="13"/>
  <c r="D32" i="13" s="1"/>
  <c r="E36" i="13"/>
  <c r="E35" i="13"/>
  <c r="E34" i="13"/>
  <c r="E33" i="13"/>
  <c r="E31" i="13"/>
  <c r="E30" i="13"/>
  <c r="E29" i="13"/>
  <c r="E28" i="13"/>
  <c r="E27" i="13"/>
  <c r="F26" i="13"/>
  <c r="D26" i="13"/>
  <c r="E25" i="13"/>
  <c r="E24" i="13"/>
  <c r="E23" i="13"/>
  <c r="F22" i="13"/>
  <c r="D22" i="13"/>
  <c r="E19" i="13"/>
  <c r="F17" i="13"/>
  <c r="F12" i="13" s="1"/>
  <c r="D17" i="13"/>
  <c r="D12" i="13" s="1"/>
  <c r="E16" i="13"/>
  <c r="E15" i="13"/>
  <c r="E17" i="13" s="1"/>
  <c r="E12" i="13" s="1"/>
  <c r="F13" i="13"/>
  <c r="D13" i="13"/>
  <c r="E172" i="4"/>
  <c r="E159" i="4"/>
  <c r="E148" i="4"/>
  <c r="E51" i="11" l="1"/>
  <c r="E58" i="11"/>
  <c r="D159" i="11"/>
  <c r="D136" i="11"/>
  <c r="E49" i="11"/>
  <c r="E44" i="11" s="1"/>
  <c r="E32" i="11"/>
  <c r="E36" i="11"/>
  <c r="E154" i="13"/>
  <c r="E132" i="13"/>
  <c r="E22" i="13"/>
  <c r="E58" i="13"/>
  <c r="E56" i="13" s="1"/>
  <c r="E105" i="13"/>
  <c r="D103" i="13"/>
  <c r="D55" i="13" s="1"/>
  <c r="E47" i="13"/>
  <c r="E26" i="13"/>
  <c r="E39" i="13"/>
  <c r="E37" i="13"/>
  <c r="E32" i="13" s="1"/>
  <c r="F20" i="13"/>
  <c r="F11" i="13" s="1"/>
  <c r="D20" i="13"/>
  <c r="D11" i="13" s="1"/>
  <c r="E110" i="13"/>
  <c r="E139" i="13"/>
  <c r="E165" i="13"/>
  <c r="E13" i="13"/>
  <c r="F103" i="13"/>
  <c r="F55" i="13" s="1"/>
  <c r="E106" i="4"/>
  <c r="E26" i="4"/>
  <c r="E20" i="13" l="1"/>
  <c r="E11" i="13" s="1"/>
  <c r="E103" i="13"/>
  <c r="E55" i="13" s="1"/>
  <c r="D42" i="4"/>
  <c r="D20" i="4"/>
  <c r="E139" i="11" l="1"/>
  <c r="E147" i="11"/>
  <c r="E146" i="11"/>
  <c r="E137" i="11"/>
  <c r="E145" i="11"/>
  <c r="E143" i="11"/>
  <c r="E142" i="11"/>
  <c r="E54" i="11"/>
  <c r="E55" i="11" s="1"/>
  <c r="D55" i="11"/>
  <c r="E26" i="11"/>
  <c r="E25" i="11"/>
  <c r="E24" i="11"/>
  <c r="F23" i="11"/>
  <c r="D23" i="11"/>
  <c r="E140" i="11" l="1"/>
  <c r="E141" i="11"/>
  <c r="E136" i="11" s="1"/>
  <c r="E89" i="11" s="1"/>
  <c r="E85" i="11" s="1"/>
  <c r="E21" i="11"/>
  <c r="E22" i="11" s="1"/>
  <c r="F27" i="11"/>
  <c r="F11" i="11" s="1"/>
  <c r="D27" i="11"/>
  <c r="D11" i="11" s="1"/>
  <c r="D22" i="11"/>
  <c r="E23" i="11"/>
  <c r="D89" i="11"/>
  <c r="D85" i="11" s="1"/>
  <c r="D29" i="11"/>
  <c r="F29" i="11"/>
  <c r="F155" i="4"/>
  <c r="F10" i="11" l="1"/>
  <c r="E27" i="11"/>
  <c r="E11" i="11" s="1"/>
  <c r="E29" i="11"/>
  <c r="D10" i="11"/>
  <c r="F55" i="4"/>
  <c r="F53" i="4" s="1"/>
  <c r="E10" i="11" l="1"/>
  <c r="E163" i="4"/>
  <c r="F117" i="4" l="1"/>
  <c r="D117" i="4"/>
  <c r="D55" i="4"/>
  <c r="D53" i="4" s="1"/>
  <c r="F44" i="4"/>
  <c r="D44" i="4"/>
  <c r="E46" i="4"/>
  <c r="E29" i="4"/>
  <c r="F20" i="4"/>
  <c r="E22" i="4"/>
  <c r="E23" i="4"/>
  <c r="E39" i="4"/>
  <c r="E28" i="4"/>
  <c r="F24" i="4" l="1"/>
  <c r="F35" i="4"/>
  <c r="F30" i="4" s="1"/>
  <c r="D35" i="4"/>
  <c r="D30" i="4" s="1"/>
  <c r="F13" i="4" l="1"/>
  <c r="D13" i="4"/>
  <c r="E173" i="4"/>
  <c r="E171" i="4"/>
  <c r="E170" i="4"/>
  <c r="E169" i="4"/>
  <c r="E168" i="4"/>
  <c r="F167" i="4"/>
  <c r="D167" i="4"/>
  <c r="E150" i="4"/>
  <c r="E147" i="4"/>
  <c r="E146" i="4"/>
  <c r="E145" i="4"/>
  <c r="F144" i="4"/>
  <c r="D144" i="4"/>
  <c r="E142" i="4"/>
  <c r="E141" i="4"/>
  <c r="E140" i="4"/>
  <c r="E139" i="4"/>
  <c r="E138" i="4"/>
  <c r="E137" i="4"/>
  <c r="F136" i="4"/>
  <c r="D136" i="4"/>
  <c r="E133" i="4"/>
  <c r="E134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07" i="4"/>
  <c r="E105" i="4"/>
  <c r="E104" i="4"/>
  <c r="F103" i="4"/>
  <c r="D103" i="4"/>
  <c r="E165" i="4"/>
  <c r="E164" i="4"/>
  <c r="E162" i="4"/>
  <c r="E161" i="4"/>
  <c r="E160" i="4"/>
  <c r="E158" i="4"/>
  <c r="E157" i="4"/>
  <c r="E156" i="4"/>
  <c r="D155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47" i="4"/>
  <c r="E45" i="4"/>
  <c r="E38" i="4"/>
  <c r="F37" i="4"/>
  <c r="D37" i="4"/>
  <c r="E33" i="4"/>
  <c r="E36" i="4"/>
  <c r="E34" i="4"/>
  <c r="E31" i="4"/>
  <c r="E32" i="4"/>
  <c r="E27" i="4"/>
  <c r="E25" i="4"/>
  <c r="D24" i="4"/>
  <c r="E21" i="4"/>
  <c r="E43" i="4"/>
  <c r="E42" i="4" s="1"/>
  <c r="F42" i="4"/>
  <c r="F17" i="4"/>
  <c r="F12" i="4" s="1"/>
  <c r="D17" i="4"/>
  <c r="D12" i="4" s="1"/>
  <c r="E16" i="4"/>
  <c r="E15" i="4"/>
  <c r="F101" i="4" l="1"/>
  <c r="F52" i="4" s="1"/>
  <c r="F18" i="4"/>
  <c r="F11" i="4" s="1"/>
  <c r="D18" i="4"/>
  <c r="D11" i="4" s="1"/>
  <c r="D101" i="4"/>
  <c r="D52" i="4" s="1"/>
  <c r="E55" i="4"/>
  <c r="E53" i="4" s="1"/>
  <c r="E117" i="4"/>
  <c r="E44" i="4"/>
  <c r="E35" i="4"/>
  <c r="E30" i="4" s="1"/>
  <c r="E13" i="4"/>
  <c r="E17" i="4"/>
  <c r="E12" i="4" s="1"/>
  <c r="E155" i="4"/>
  <c r="E37" i="4"/>
  <c r="E24" i="4"/>
  <c r="E144" i="4"/>
  <c r="E20" i="4"/>
  <c r="E103" i="4"/>
  <c r="E136" i="4"/>
  <c r="E167" i="4"/>
  <c r="E101" i="4" l="1"/>
  <c r="E52" i="4" s="1"/>
  <c r="E18" i="4"/>
  <c r="E11" i="4" s="1"/>
</calcChain>
</file>

<file path=xl/sharedStrings.xml><?xml version="1.0" encoding="utf-8"?>
<sst xmlns="http://schemas.openxmlformats.org/spreadsheetml/2006/main" count="1118" uniqueCount="377">
  <si>
    <t>SREDNJA ŠKOLA OROSLAVJE</t>
  </si>
  <si>
    <t>opis</t>
  </si>
  <si>
    <t>PRIHODI POSLOVANJA</t>
  </si>
  <si>
    <t>Kamate na depozite po viđenju i Pool</t>
  </si>
  <si>
    <t>Prihodi Županije za materijalno-financijske rashode i investicijsko održavanje</t>
  </si>
  <si>
    <t>Pomoći nenadležnog proračuna - JLS /Grad Oroslavje/</t>
  </si>
  <si>
    <t>Izvor 1.3.</t>
  </si>
  <si>
    <t>DONACIJE</t>
  </si>
  <si>
    <t>VLASTITI PRIHODI</t>
  </si>
  <si>
    <t>POSEBNE NAMJENE</t>
  </si>
  <si>
    <t>JLS - GRAD OROSLAVJE</t>
  </si>
  <si>
    <t>RASHODI POSLOVANJA</t>
  </si>
  <si>
    <t>ŽUPANIJA - DECENTRALIZACIJA</t>
  </si>
  <si>
    <t>Ostale naknade troškova zaposlenima</t>
  </si>
  <si>
    <t>Uredski materijal</t>
  </si>
  <si>
    <t>Električna energija</t>
  </si>
  <si>
    <t>Plin</t>
  </si>
  <si>
    <t>Motorni benzin i dizel gorivo</t>
  </si>
  <si>
    <t>Sitni inventar</t>
  </si>
  <si>
    <t>Auto gume</t>
  </si>
  <si>
    <t>Službena, radna i zaštitna odjeća i obuća</t>
  </si>
  <si>
    <t>Usluge telefona, telefaksa</t>
  </si>
  <si>
    <t>Ostale usluge za komunikaciju i prijevoz</t>
  </si>
  <si>
    <t>Ostale usluge promidžbe i informiranja</t>
  </si>
  <si>
    <t>Obvezni i preventivni zdravstveni pregledi zaposlenika</t>
  </si>
  <si>
    <t>Ostale zdravstvene usluge</t>
  </si>
  <si>
    <t>Autorski honorari</t>
  </si>
  <si>
    <t>Ugovori o djelu</t>
  </si>
  <si>
    <t xml:space="preserve">Ostale računalne usluge </t>
  </si>
  <si>
    <t>Grafičke i tiskarske usluge, usl. kopiranja i uvez. i sl.</t>
  </si>
  <si>
    <t>Ostale nespomenute usluge</t>
  </si>
  <si>
    <t>Naknade trošk.osobama izvan radnog odnosa</t>
  </si>
  <si>
    <t>Premije osiguranja ostale imovine</t>
  </si>
  <si>
    <t>Premije osiguranja zaposlenih</t>
  </si>
  <si>
    <t>Reprezentacija</t>
  </si>
  <si>
    <t>Tuzemne članarine</t>
  </si>
  <si>
    <t>Sudske, javnobilježničke i ostale naknade</t>
  </si>
  <si>
    <t>Ostali nespomenuti rashodi poslovanja</t>
  </si>
  <si>
    <t>Zatezne kamate iz posl.  odnosa i drugo</t>
  </si>
  <si>
    <t>Ostali nespomenuti financijski rashodi</t>
  </si>
  <si>
    <t>Oprema</t>
  </si>
  <si>
    <t xml:space="preserve">Ostali rashodi za službena putovanja </t>
  </si>
  <si>
    <t>Ostale usluge tek. i investicijskog održavanja</t>
  </si>
  <si>
    <t>Naknade trošk.sl. puta osobama izvan radnog odnosa</t>
  </si>
  <si>
    <t>Knjige</t>
  </si>
  <si>
    <t>Ostali rashodi za službena putovanja</t>
  </si>
  <si>
    <t>JLS  (Grad Oroslavje)</t>
  </si>
  <si>
    <t>Ostale zakupnine i najamnine</t>
  </si>
  <si>
    <r>
      <t>Sufinanciranje cijene usluge, particip. I sl. (</t>
    </r>
    <r>
      <rPr>
        <i/>
        <sz val="10"/>
        <color theme="3"/>
        <rFont val="Calibri"/>
        <family val="2"/>
        <charset val="238"/>
        <scheme val="minor"/>
      </rPr>
      <t>učenici za kazalište, izložbe i prijevoz)</t>
    </r>
  </si>
  <si>
    <r>
      <t>Seminari, savjetovanja i simpoziji (</t>
    </r>
    <r>
      <rPr>
        <i/>
        <sz val="10"/>
        <color theme="3"/>
        <rFont val="Calibri"/>
        <family val="2"/>
        <charset val="238"/>
        <scheme val="minor"/>
      </rPr>
      <t>kotizacije, tečajevi, osposobljavanja.. ).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</si>
  <si>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čišć.,kreda,pretpl.čas.)</t>
    </r>
  </si>
  <si>
    <r>
      <t>Ostali materijal i sirovine (</t>
    </r>
    <r>
      <rPr>
        <i/>
        <sz val="10"/>
        <color theme="3"/>
        <rFont val="Calibri"/>
        <family val="2"/>
        <charset val="238"/>
        <scheme val="minor"/>
      </rPr>
      <t>nastavni materijal za sve struke)</t>
    </r>
  </si>
  <si>
    <r>
      <t>Materijal i dijelovi za tek. i investic. održavanje (</t>
    </r>
    <r>
      <rPr>
        <i/>
        <sz val="10"/>
        <color theme="3"/>
        <rFont val="Calibri"/>
        <family val="2"/>
        <charset val="238"/>
        <scheme val="minor"/>
      </rPr>
      <t>građ.objekata, opreme i transp.sredstava)</t>
    </r>
  </si>
  <si>
    <r>
      <t>Poštarina (</t>
    </r>
    <r>
      <rPr>
        <i/>
        <sz val="10"/>
        <color theme="3"/>
        <rFont val="Calibri"/>
        <family val="2"/>
        <charset val="238"/>
        <scheme val="minor"/>
      </rPr>
      <t>pisma, tiskanice i sl.)</t>
    </r>
  </si>
  <si>
    <r>
      <t>Usluge tek. i investic.održavanja (</t>
    </r>
    <r>
      <rPr>
        <i/>
        <sz val="10"/>
        <color theme="3"/>
        <rFont val="Calibri"/>
        <family val="2"/>
        <charset val="238"/>
        <scheme val="minor"/>
      </rPr>
      <t>građ.objekata, opreme, prijev.sred.) -popravci sa i bez dijelova</t>
    </r>
  </si>
  <si>
    <r>
      <t>Usluge banaka (</t>
    </r>
    <r>
      <rPr>
        <i/>
        <sz val="10"/>
        <color theme="3"/>
        <rFont val="Calibri"/>
        <family val="2"/>
        <charset val="238"/>
        <scheme val="minor"/>
      </rPr>
      <t>Fina i PBZ)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</si>
  <si>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</t>
    </r>
    <r>
      <rPr>
        <sz val="10"/>
        <color theme="1"/>
        <rFont val="Calibri"/>
        <family val="2"/>
        <charset val="238"/>
        <scheme val="minor"/>
      </rPr>
      <t>)</t>
    </r>
  </si>
  <si>
    <r>
      <t xml:space="preserve">MINISTARSTVO  / </t>
    </r>
    <r>
      <rPr>
        <i/>
        <sz val="10"/>
        <color theme="3"/>
        <rFont val="Calibri"/>
        <family val="2"/>
        <charset val="238"/>
        <scheme val="minor"/>
      </rPr>
      <t>ostalo- mentorstvo, ref. natjecanja</t>
    </r>
    <r>
      <rPr>
        <b/>
        <sz val="10"/>
        <color theme="1"/>
        <rFont val="Calibri"/>
        <family val="2"/>
        <charset val="238"/>
        <scheme val="minor"/>
      </rPr>
      <t>/</t>
    </r>
  </si>
  <si>
    <r>
      <t>Prihodi od pruženih usluga (</t>
    </r>
    <r>
      <rPr>
        <i/>
        <sz val="10"/>
        <color theme="3"/>
        <rFont val="Calibri"/>
        <family val="2"/>
        <charset val="238"/>
        <scheme val="minor"/>
      </rPr>
      <t>obraz.odraslih, organizacija izleta /dnevnice za voditelje/. ...)</t>
    </r>
  </si>
  <si>
    <r>
      <t>Ostali prihodi za posebne namjene -</t>
    </r>
    <r>
      <rPr>
        <sz val="10"/>
        <color theme="3"/>
        <rFont val="Calibri"/>
        <family val="2"/>
        <charset val="238"/>
        <scheme val="minor"/>
      </rPr>
      <t xml:space="preserve"> izrada duplikata svjedodžbi</t>
    </r>
  </si>
  <si>
    <t>Usluge telefona, telefaksa, interneta</t>
  </si>
  <si>
    <t>Plan</t>
  </si>
  <si>
    <t>Tek.pomoći od HZZ za osposobljavanje bez zasnivanja radnog odnosa</t>
  </si>
  <si>
    <t>Poštarina (pisma, tiskanice i sl.)</t>
  </si>
  <si>
    <t>Uredski materijal i literatura</t>
  </si>
  <si>
    <t>Usluge banaka</t>
  </si>
  <si>
    <t>VLASTITI PRIHODI i kamate</t>
  </si>
  <si>
    <r>
      <t>POSEBNE NAMJENE (</t>
    </r>
    <r>
      <rPr>
        <b/>
        <i/>
        <sz val="10"/>
        <color theme="3"/>
        <rFont val="Calibri"/>
        <family val="2"/>
        <charset val="238"/>
        <scheme val="minor"/>
      </rPr>
      <t>uplate učenika za izlete, duplik.svjed., refund.sportskih natjec., HZZ-osposobljavanje</t>
    </r>
    <r>
      <rPr>
        <b/>
        <sz val="10"/>
        <color theme="1"/>
        <rFont val="Calibri"/>
        <family val="2"/>
        <charset val="238"/>
        <scheme val="minor"/>
      </rPr>
      <t>)</t>
    </r>
  </si>
  <si>
    <t>Knjige u školskoj knjižnici</t>
  </si>
  <si>
    <t xml:space="preserve"> - 3 -</t>
  </si>
  <si>
    <r>
      <t>Ostali nespomenuti prihodi po pos.propisima  (</t>
    </r>
    <r>
      <rPr>
        <i/>
        <sz val="10"/>
        <color theme="3"/>
        <rFont val="Calibri"/>
        <family val="2"/>
        <charset val="238"/>
        <scheme val="minor"/>
      </rPr>
      <t>refundacije za sportska natjecanja, crveni križ</t>
    </r>
    <r>
      <rPr>
        <sz val="10"/>
        <color theme="1"/>
        <rFont val="Calibri"/>
        <family val="2"/>
        <charset val="238"/>
        <scheme val="minor"/>
      </rPr>
      <t>)</t>
    </r>
  </si>
  <si>
    <t>Lj.Gaja 1, 49243 OROSLAVJE</t>
  </si>
  <si>
    <t>OIB: 20950883747</t>
  </si>
  <si>
    <t>Ostali rashodi za službena putovanja (dnevnice, prijevozni i ostali troškovi,cestarina)</t>
  </si>
  <si>
    <t>Naknade za prijevoz na posao i s posla</t>
  </si>
  <si>
    <t xml:space="preserve">Ostale intelektualne usluge </t>
  </si>
  <si>
    <t>2018.</t>
  </si>
  <si>
    <t>Prihodi KZŽ za nabavu nefinancijske imovine</t>
  </si>
  <si>
    <t>Ukupno DEC</t>
  </si>
  <si>
    <t>Ostali materijal i dijelovi za tek. i inv. održavanje</t>
  </si>
  <si>
    <t>Ostel usluge promidžbe i informiranja</t>
  </si>
  <si>
    <t>TEK. POMOĆI IZ DRŽANOG PROR. TEMELJEM PRIJENOSA EU SREDSTAVA</t>
  </si>
  <si>
    <t>311+313+312</t>
  </si>
  <si>
    <t>Naknada za rad e-tehničara</t>
  </si>
  <si>
    <t>Županija KZŽ DECENTRALIZACIJA</t>
  </si>
  <si>
    <t>DRŽ.PRORAČUN - PRIJENOS SREDSTAVA EU</t>
  </si>
  <si>
    <t xml:space="preserve">Tekuće donacije od ostalih subjekata izvan općeg proračuna </t>
  </si>
  <si>
    <r>
      <t>Ostale najamnine i zakupnine (</t>
    </r>
    <r>
      <rPr>
        <i/>
        <sz val="10"/>
        <color theme="3"/>
        <rFont val="Calibri"/>
        <family val="2"/>
        <charset val="238"/>
        <scheme val="minor"/>
      </rPr>
      <t>za nastavu TZK i Praktičnu nastavu</t>
    </r>
    <r>
      <rPr>
        <sz val="10"/>
        <color theme="1"/>
        <rFont val="Calibri"/>
        <family val="2"/>
        <charset val="238"/>
        <scheme val="minor"/>
      </rPr>
      <t>)</t>
    </r>
  </si>
  <si>
    <r>
      <t>Ostale komunalne usluge (</t>
    </r>
    <r>
      <rPr>
        <i/>
        <sz val="10"/>
        <color theme="3"/>
        <rFont val="Calibri"/>
        <family val="2"/>
        <charset val="238"/>
        <scheme val="minor"/>
      </rPr>
      <t>voda, smeće, dimnjač., dezinsekc.i deratiz., zbrinjavanje opasnog otpada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</si>
  <si>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Naknade za rad povjerenstva i druge slične naknade za rad </t>
  </si>
  <si>
    <t>Izmjene i dopune</t>
  </si>
  <si>
    <t>Fin.plan za 2018.</t>
  </si>
  <si>
    <t>Novi proračun/</t>
  </si>
  <si>
    <t xml:space="preserve">Ostali nespomenuti rashodi poslovanja </t>
  </si>
  <si>
    <t xml:space="preserve">  - 2-</t>
  </si>
  <si>
    <t>Upravne, adm., javnobilj.i ostale pristojbe i naknade</t>
  </si>
  <si>
    <t xml:space="preserve">MINISTARSTVO </t>
  </si>
  <si>
    <t>P0812</t>
  </si>
  <si>
    <t>P0798</t>
  </si>
  <si>
    <t>P0801</t>
  </si>
  <si>
    <t>P0802</t>
  </si>
  <si>
    <t>P0806</t>
  </si>
  <si>
    <t>P0805</t>
  </si>
  <si>
    <t>P0807</t>
  </si>
  <si>
    <t>P0809</t>
  </si>
  <si>
    <t>R3036</t>
  </si>
  <si>
    <t>R3037</t>
  </si>
  <si>
    <t>R3038</t>
  </si>
  <si>
    <t>R3039</t>
  </si>
  <si>
    <t>R3040</t>
  </si>
  <si>
    <t>R3041</t>
  </si>
  <si>
    <t>R3042</t>
  </si>
  <si>
    <t>R3043</t>
  </si>
  <si>
    <t>R3044</t>
  </si>
  <si>
    <t>R3045</t>
  </si>
  <si>
    <t>R3047</t>
  </si>
  <si>
    <t>R3048</t>
  </si>
  <si>
    <t>R3049</t>
  </si>
  <si>
    <t>R3050</t>
  </si>
  <si>
    <t>R3051</t>
  </si>
  <si>
    <t>R3052</t>
  </si>
  <si>
    <t>R3053</t>
  </si>
  <si>
    <t>R3054</t>
  </si>
  <si>
    <t>R3055</t>
  </si>
  <si>
    <t>R3056</t>
  </si>
  <si>
    <t>R3057</t>
  </si>
  <si>
    <t>R3058</t>
  </si>
  <si>
    <t>R3059</t>
  </si>
  <si>
    <t>R3060</t>
  </si>
  <si>
    <t>R3061</t>
  </si>
  <si>
    <t>R3062</t>
  </si>
  <si>
    <t>R3063</t>
  </si>
  <si>
    <t>R3064</t>
  </si>
  <si>
    <t>R3065</t>
  </si>
  <si>
    <t>R3066</t>
  </si>
  <si>
    <t>R3067</t>
  </si>
  <si>
    <t>R3068</t>
  </si>
  <si>
    <t>R3069</t>
  </si>
  <si>
    <t>R3070</t>
  </si>
  <si>
    <t>R3071</t>
  </si>
  <si>
    <t>R3072</t>
  </si>
  <si>
    <t>R3073</t>
  </si>
  <si>
    <t>R3074</t>
  </si>
  <si>
    <t>R3075</t>
  </si>
  <si>
    <t>R3198</t>
  </si>
  <si>
    <t>R3199</t>
  </si>
  <si>
    <t>R4492</t>
  </si>
  <si>
    <t>R4493</t>
  </si>
  <si>
    <t>R4499</t>
  </si>
  <si>
    <t>R4494</t>
  </si>
  <si>
    <t>R4495</t>
  </si>
  <si>
    <t>R4496</t>
  </si>
  <si>
    <t>R4497</t>
  </si>
  <si>
    <t>R4498</t>
  </si>
  <si>
    <t>R5138</t>
  </si>
  <si>
    <t>R5139</t>
  </si>
  <si>
    <t>R4471</t>
  </si>
  <si>
    <t>R5140</t>
  </si>
  <si>
    <t>R4472</t>
  </si>
  <si>
    <t>R4473</t>
  </si>
  <si>
    <t>R4474</t>
  </si>
  <si>
    <t>R4475</t>
  </si>
  <si>
    <t>R4476</t>
  </si>
  <si>
    <t>R4477</t>
  </si>
  <si>
    <t>R4478</t>
  </si>
  <si>
    <t>R4479</t>
  </si>
  <si>
    <t>R4480</t>
  </si>
  <si>
    <t>R4481</t>
  </si>
  <si>
    <t>R5141</t>
  </si>
  <si>
    <t>R5142</t>
  </si>
  <si>
    <t>R4482</t>
  </si>
  <si>
    <t>R4483</t>
  </si>
  <si>
    <t>R4484</t>
  </si>
  <si>
    <t>R4485</t>
  </si>
  <si>
    <t>R4486</t>
  </si>
  <si>
    <t>R4487</t>
  </si>
  <si>
    <t>R5143</t>
  </si>
  <si>
    <t>R4488</t>
  </si>
  <si>
    <t>R4489</t>
  </si>
  <si>
    <t>R4490</t>
  </si>
  <si>
    <t>R4491</t>
  </si>
  <si>
    <t>R5144</t>
  </si>
  <si>
    <t>R4500</t>
  </si>
  <si>
    <t>R4501</t>
  </si>
  <si>
    <t>R4502</t>
  </si>
  <si>
    <t>R4503</t>
  </si>
  <si>
    <t>R4504</t>
  </si>
  <si>
    <t>Kapitalne donacije od ostalih subjekata izvan općeg proračuna</t>
  </si>
  <si>
    <t xml:space="preserve"> </t>
  </si>
  <si>
    <t>ukupno</t>
  </si>
  <si>
    <t>P0810</t>
  </si>
  <si>
    <t>MINISTARSTVO - plaće i naknade za zaposlene</t>
  </si>
  <si>
    <t>ukupno Ministarstvo znanosti i obrazovanja</t>
  </si>
  <si>
    <t>P0803</t>
  </si>
  <si>
    <t>P0799</t>
  </si>
  <si>
    <t>Sveukupni prihod iz nadležnog proračuna</t>
  </si>
  <si>
    <t>Izvor 5.7.1.</t>
  </si>
  <si>
    <t>Izvor 5.4.1.</t>
  </si>
  <si>
    <t>Izvor 5.2.1.</t>
  </si>
  <si>
    <t>Izvor 4.3.1.</t>
  </si>
  <si>
    <t>Izvor 3.1.1.</t>
  </si>
  <si>
    <t>Izvor 2.1.1.</t>
  </si>
  <si>
    <t xml:space="preserve">Višak prihoda iz prethodne godine </t>
  </si>
  <si>
    <t xml:space="preserve">Višak prihoda iz prethodne godine  </t>
  </si>
  <si>
    <t>Tekuće pomoći iz DP temeljem prijenosa EU sredstava (Erasmus +) aktivnost K-2</t>
  </si>
  <si>
    <t>Tekuće pomoći iz DP temeljem prijenosa EU sredstava (Erasmus +) aktivnost K-1</t>
  </si>
  <si>
    <t xml:space="preserve">Ostali materijal i sirovine </t>
  </si>
  <si>
    <t xml:space="preserve">Sitni inventar   </t>
  </si>
  <si>
    <r>
      <t xml:space="preserve">Ostale </t>
    </r>
    <r>
      <rPr>
        <b/>
        <sz val="10"/>
        <color theme="1"/>
        <rFont val="Calibri"/>
        <family val="2"/>
        <charset val="238"/>
        <scheme val="minor"/>
      </rPr>
      <t xml:space="preserve">usluge </t>
    </r>
    <r>
      <rPr>
        <sz val="10"/>
        <color theme="1"/>
        <rFont val="Calibri"/>
        <family val="2"/>
        <charset val="238"/>
        <scheme val="minor"/>
      </rPr>
      <t xml:space="preserve">tek. i investicijskog održavanja </t>
    </r>
  </si>
  <si>
    <t xml:space="preserve">Naknade ostalih troškova osobama izvan radnog odnosa </t>
  </si>
  <si>
    <t>Plaće za zaposlene - preko žiro-računa Škole</t>
  </si>
  <si>
    <r>
      <t>Tek. pomoći prorač. korisn. iz prorač. koji im nije nadležan  (</t>
    </r>
    <r>
      <rPr>
        <i/>
        <sz val="10"/>
        <color theme="3"/>
        <rFont val="Calibri"/>
        <family val="2"/>
        <charset val="238"/>
        <scheme val="minor"/>
      </rPr>
      <t>mentorstvo,ref.drž.natjec.,financ.aktiva za žup.voditelje, izletnina</t>
    </r>
    <r>
      <rPr>
        <sz val="10"/>
        <color theme="1"/>
        <rFont val="Calibri"/>
        <family val="2"/>
        <charset val="238"/>
        <scheme val="minor"/>
      </rPr>
      <t>)</t>
    </r>
  </si>
  <si>
    <t>Plaće, ostali rashodi, doprinosi PUN (Baltazar 4)</t>
  </si>
  <si>
    <t xml:space="preserve">Ostali materijal za potrebe redovnog poslovanja </t>
  </si>
  <si>
    <t>Program</t>
  </si>
  <si>
    <t>J011001A102000</t>
  </si>
  <si>
    <t>IZVOR / Ekonomska klasifikacija</t>
  </si>
  <si>
    <t>Pozicija / Funkc.klasifikacija</t>
  </si>
  <si>
    <t>O922</t>
  </si>
  <si>
    <t>Aktivnost:</t>
  </si>
  <si>
    <t>Lokacija:</t>
  </si>
  <si>
    <t>P1106</t>
  </si>
  <si>
    <t>Ostali poslovni građevinski objekti</t>
  </si>
  <si>
    <t>R5489</t>
  </si>
  <si>
    <t>O921</t>
  </si>
  <si>
    <t xml:space="preserve"> - 4 -</t>
  </si>
  <si>
    <t xml:space="preserve">  - 5- </t>
  </si>
  <si>
    <t xml:space="preserve">Lokacija: 102KZ02     ŽUPANIJA KRAPINSKO-ZAGORSKA </t>
  </si>
  <si>
    <t>Organizacijska klasifikacija:OOO2016998</t>
  </si>
  <si>
    <r>
      <t xml:space="preserve">T103000 </t>
    </r>
    <r>
      <rPr>
        <sz val="10"/>
        <color theme="1"/>
        <rFont val="Calibri"/>
        <family val="2"/>
        <charset val="238"/>
        <scheme val="minor"/>
      </rPr>
      <t>Tek.projekt opremanja</t>
    </r>
  </si>
  <si>
    <r>
      <t xml:space="preserve">A102000 </t>
    </r>
    <r>
      <rPr>
        <sz val="10"/>
        <color theme="1"/>
        <rFont val="Calibri"/>
        <family val="2"/>
        <charset val="238"/>
        <scheme val="minor"/>
      </rPr>
      <t>Redovni poslovi SŠ</t>
    </r>
  </si>
  <si>
    <r>
      <t xml:space="preserve">A102002 </t>
    </r>
    <r>
      <rPr>
        <sz val="10"/>
        <color theme="1"/>
        <rFont val="Calibri"/>
        <family val="2"/>
        <charset val="238"/>
        <scheme val="minor"/>
      </rPr>
      <t>Dopunski program SŠ</t>
    </r>
  </si>
  <si>
    <t>Program:</t>
  </si>
  <si>
    <t>J011003A102002</t>
  </si>
  <si>
    <t>Organizacijska klasifikacija: OO72016998</t>
  </si>
  <si>
    <t>Funkc.        klasifik.</t>
  </si>
  <si>
    <t>Organizacijska klasifikacija: OOO2016998</t>
  </si>
  <si>
    <t xml:space="preserve">  - 3-</t>
  </si>
  <si>
    <t>102KZ02</t>
  </si>
  <si>
    <t xml:space="preserve">Pozicija </t>
  </si>
  <si>
    <t>RASHODI IZ DOPUNSKIH SREDSTAVA /NENADLEŽNI PRORAČUN,                                            VLASTITI I OSTALI PRIHODI/</t>
  </si>
  <si>
    <t xml:space="preserve">  - 5-</t>
  </si>
  <si>
    <t xml:space="preserve"> - 6 -</t>
  </si>
  <si>
    <t>Vod.računovodstva:</t>
  </si>
  <si>
    <t>Ljerka Šimunić</t>
  </si>
  <si>
    <t>Ravnateljica:</t>
  </si>
  <si>
    <t xml:space="preserve">                    Natalija Mučnjak, prof.</t>
  </si>
  <si>
    <t>Lokacija: 102KZ02 ŽUPANIJA KRAPINSKO-ZAGORSKA</t>
  </si>
  <si>
    <t>Lokacija</t>
  </si>
  <si>
    <t>NENADLEŽNI PRORAČUN / VLASTITI I DOPUNSKI PRIHODI</t>
  </si>
  <si>
    <t xml:space="preserve">Lokacija: </t>
  </si>
  <si>
    <t>I.</t>
  </si>
  <si>
    <t>REBALANS FINANCIJSKOG PLANA ZA 2019.</t>
  </si>
  <si>
    <t>2019.</t>
  </si>
  <si>
    <t>Fin.plan za 2019.</t>
  </si>
  <si>
    <t>Ostali rashodi za sl. putovanja</t>
  </si>
  <si>
    <t>Unos u Riznicu 15.03.2019.</t>
  </si>
  <si>
    <t>Županija KZŽ izvorna sredstva za investic. radove i opremanje</t>
  </si>
  <si>
    <t xml:space="preserve">Prihodi od prodaje roba </t>
  </si>
  <si>
    <t>1001 Srednjoškolsko obr.-zakonski standard</t>
  </si>
  <si>
    <r>
      <t xml:space="preserve">Županija KZŽ DECENTRALIZACIJA  </t>
    </r>
    <r>
      <rPr>
        <b/>
        <i/>
        <sz val="10"/>
        <color theme="1"/>
        <rFont val="Calibri"/>
        <family val="2"/>
        <charset val="238"/>
        <scheme val="minor"/>
      </rPr>
      <t>Program 1001</t>
    </r>
  </si>
  <si>
    <t>Nisu uključeni prihodi za plaće i prihodi iz izvornih sredstava KZŽ</t>
  </si>
  <si>
    <t>po posebnim zahtjevima</t>
  </si>
  <si>
    <t>Aktivnost: A102000 Redovni poslovi obrazovanja</t>
  </si>
  <si>
    <r>
      <t xml:space="preserve">Županija KZŽ DECENTRALIZACIJA  </t>
    </r>
    <r>
      <rPr>
        <b/>
        <i/>
        <sz val="10"/>
        <color theme="1"/>
        <rFont val="Calibri"/>
        <family val="2"/>
        <charset val="238"/>
        <scheme val="minor"/>
      </rPr>
      <t>Tekući T103000</t>
    </r>
  </si>
  <si>
    <r>
      <t>Ostale nespomenute usluge (</t>
    </r>
    <r>
      <rPr>
        <i/>
        <sz val="10"/>
        <color theme="3"/>
        <rFont val="Calibri"/>
        <family val="2"/>
        <charset val="238"/>
        <scheme val="minor"/>
      </rPr>
      <t>provjera diploma i sl.)</t>
    </r>
  </si>
  <si>
    <t>RASHODI IZ DOPUNSKIH SREDSTAVA /NENADLEŽNI PRORAČUN, VLASTITI I OSTALI PRIHODI/  Aktivnost A102002 Financiranje-ostali rashodi SŠ</t>
  </si>
  <si>
    <t>1023115     Program: 1003</t>
  </si>
  <si>
    <t xml:space="preserve">R </t>
  </si>
  <si>
    <t>Naknade ostalih troškova osobama izvan rad.odnosa</t>
  </si>
  <si>
    <t>R</t>
  </si>
  <si>
    <t xml:space="preserve">      RASHODI DECENTRALIZIRANIH  SREDSTAVA KZŽ - zakonski standard</t>
  </si>
  <si>
    <t>Nisu uključeni prihodi za plaće, prihodi iz izvornih sredstava KZŽ</t>
  </si>
  <si>
    <t>po posebnim zahtjevima i investic. i opremanje</t>
  </si>
  <si>
    <t>1001 Srednjoškolsko obrazov.-zakonski standard</t>
  </si>
  <si>
    <t>A102000 Redovni poslovi SŠ</t>
  </si>
  <si>
    <t>A102002 Dopunski program SŠ</t>
  </si>
  <si>
    <t>T103000 Tek.projekt opremanja</t>
  </si>
  <si>
    <t>Sredstva za investicijske radove - ugradnja PVC stolarije</t>
  </si>
  <si>
    <t>1 - ostali prihodi /refundacije za natjecanja, Novig.pr.</t>
  </si>
  <si>
    <t xml:space="preserve"> 2- rad e-tehničara</t>
  </si>
  <si>
    <t xml:space="preserve"> 3- plaće i naknade PUN (Baltazar 4)</t>
  </si>
  <si>
    <t>Prihodi Županije - izvorna sredstva KZŽ (1-3)</t>
  </si>
  <si>
    <t>Ukupno 671211</t>
  </si>
  <si>
    <t>ukupno DEC , investic. i oprema</t>
  </si>
  <si>
    <t>Rash.za nabavu dugotr.nef.imovine</t>
  </si>
  <si>
    <t xml:space="preserve">KZŽ - izvorna sredstva po posebnim zahtjevima </t>
  </si>
  <si>
    <t xml:space="preserve">Naknade za prijevoz na posao i s posla za PUN </t>
  </si>
  <si>
    <t>Usluge tekućeg i investicijskog održavanja</t>
  </si>
  <si>
    <t>Izvorna županijska sredstva za investicijske radove i opremu</t>
  </si>
  <si>
    <t>MZO - plaće i naknade za zaposlene</t>
  </si>
  <si>
    <t>U Oroslavju,  _________________ 2019.</t>
  </si>
  <si>
    <t>Prihodi za usluge tek. i invest. održavanja zgrade</t>
  </si>
  <si>
    <t xml:space="preserve">NENADLEŽNI PRORAČUN / DOPUNSKI PRIHODI </t>
  </si>
  <si>
    <t>Ukupni prihodi</t>
  </si>
  <si>
    <t xml:space="preserve">      RASHODI IZ DECENTRALIZIRANIH I IZVORNIH SREDSTAVA KZŽ</t>
  </si>
  <si>
    <t>P0815</t>
  </si>
  <si>
    <t>P0816</t>
  </si>
  <si>
    <t>R5934</t>
  </si>
  <si>
    <t>Manjak prihoda poslovanja</t>
  </si>
  <si>
    <t>R4952</t>
  </si>
  <si>
    <t>R5933</t>
  </si>
  <si>
    <t>R4997</t>
  </si>
  <si>
    <t>R5932</t>
  </si>
  <si>
    <t>R5009</t>
  </si>
  <si>
    <t>Unos u Riznicu 18.03.2019.</t>
  </si>
  <si>
    <t>P1178</t>
  </si>
  <si>
    <t>R4865</t>
  </si>
  <si>
    <r>
      <t>Ostali nespomenuti rashodi poslovanja (</t>
    </r>
    <r>
      <rPr>
        <i/>
        <sz val="8"/>
        <color theme="3" tint="-0.499984740745262"/>
        <rFont val="Calibri"/>
        <family val="2"/>
        <charset val="238"/>
        <scheme val="minor"/>
      </rPr>
      <t>dana jamstva i sl...)</t>
    </r>
  </si>
  <si>
    <t>R4821</t>
  </si>
  <si>
    <t>R4912</t>
  </si>
  <si>
    <t xml:space="preserve">                                                            Predsjednik Školskog odbora:</t>
  </si>
  <si>
    <t xml:space="preserve">                                                                      Davor Sokač, dipl.ing.</t>
  </si>
  <si>
    <t>Ljudevita Gaja 1</t>
  </si>
  <si>
    <t>žiro-račun: IBAN HR6323400091110040032</t>
  </si>
  <si>
    <t>49243 OROSLAVJE</t>
  </si>
  <si>
    <t>Tel: 049/588-740 (centrala); 049/588-650 (računovodstvo)</t>
  </si>
  <si>
    <t>e-mail: ured@ss-oroslavje.skole.hr</t>
  </si>
  <si>
    <t>racunovodstvo@kr.t-com.hr</t>
  </si>
  <si>
    <t>KLASA:</t>
  </si>
  <si>
    <t>URBROJ:</t>
  </si>
  <si>
    <t>Ukupno planirani prihodi izmjenom Plana</t>
  </si>
  <si>
    <t>kn</t>
  </si>
  <si>
    <t>Prihodi: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</si>
  <si>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NADLEŽNI PRORAČUN</t>
    </r>
  </si>
  <si>
    <t>Odluka KZŽ o financiranju decentraliziranih sredstava, Odluka KZŽ o dec.sred.za inv.održavanje/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</si>
  <si>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NENADLEŽNI PRORAČUN</t>
    </r>
  </si>
  <si>
    <t>Temeljni  i granski kolektivni ugovor kojima se uređuju prava za pojedine isplate/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</si>
  <si>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VLASTITI PRIHODI</t>
    </r>
  </si>
  <si>
    <t>povećanje plana prihoda ukupno:</t>
  </si>
  <si>
    <t>Rashodi:</t>
  </si>
  <si>
    <r>
      <t xml:space="preserve">Značajnija povećanja rashoda (iznosi </t>
    </r>
    <r>
      <rPr>
        <b/>
        <sz val="11"/>
        <color theme="1"/>
        <rFont val="Calibri"/>
        <family val="2"/>
        <charset val="238"/>
      </rPr>
      <t xml:space="preserve">˂ </t>
    </r>
    <r>
      <rPr>
        <b/>
        <sz val="11"/>
        <color theme="1"/>
        <rFont val="Calibri"/>
        <family val="2"/>
        <charset val="238"/>
        <scheme val="minor"/>
      </rPr>
      <t>od 5000,00 kn) su na slijedećim stavkama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</si>
  <si>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DECENTRALIZIRANA SREDSTVA KZŽ</t>
    </r>
  </si>
  <si>
    <t xml:space="preserve"> - povećan je plan za rashode prijevoza na posao i sa posla </t>
  </si>
  <si>
    <t xml:space="preserve"> /u primjeni je novi Kolektivni ugovor i prava radnika za troškove prijevoza</t>
  </si>
  <si>
    <t>su povećana/</t>
  </si>
  <si>
    <t xml:space="preserve"> - povećan je plan za rashode za nabavu materijala za tekuće i investicijsko  </t>
  </si>
  <si>
    <t>održavanje (građevinski objekti, oprema i sl. auto)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</si>
  <si>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MINISTARSTVO (plaće i ostalo)</t>
    </r>
  </si>
  <si>
    <t xml:space="preserve">          Natalija Mučnjak, prof.</t>
  </si>
  <si>
    <t>Oroslavje, 18. ožujka 2019.</t>
  </si>
  <si>
    <r>
      <t xml:space="preserve">                                         OBRAZLOŽENJE UZ</t>
    </r>
    <r>
      <rPr>
        <b/>
        <sz val="12"/>
        <color theme="1"/>
        <rFont val="Calibri"/>
        <family val="2"/>
        <charset val="238"/>
        <scheme val="minor"/>
      </rPr>
      <t xml:space="preserve"> I. REBALANS</t>
    </r>
    <r>
      <rPr>
        <sz val="11"/>
        <color theme="1"/>
        <rFont val="Calibri"/>
        <family val="2"/>
        <charset val="238"/>
        <scheme val="minor"/>
      </rPr>
      <t xml:space="preserve"> FINANCIJSKOG PLANA ZA 2019. GODINU</t>
    </r>
  </si>
  <si>
    <t>Plan prihoda Škole po I. Rebalansu veći je za 1.198.434,45 kn od planiranih i to:</t>
  </si>
  <si>
    <t xml:space="preserve"> - povećan plan za  prihode KZŽ iz izvornih i  decentraliziranih sredstava za</t>
  </si>
  <si>
    <t xml:space="preserve"> /Odluka o financiranju rada e-tehničara, Zahtjev za dodatna ulaganja - izmjena stolarije,</t>
  </si>
  <si>
    <t>Projekt Baltazar 4 - od rujna 2018. imamo zaposlena dva pomoćnika u nastavi/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</si>
  <si>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VIŠAK PRIHODA IZ PRETHODNE GODINE</t>
    </r>
  </si>
  <si>
    <t>Na inicijativu osnivača - Krapinsko-zagorske županije pristupili smo izradi I. Rebalansa za 2019. godinu.</t>
  </si>
  <si>
    <t>U prihode je uvršten prenešeni višak iz prethodne godine. Primljena sredstva namijenjena su za pokrivanje rashoda</t>
  </si>
  <si>
    <t>koji će nastupiti u 2019. godini.</t>
  </si>
  <si>
    <t xml:space="preserve"> /Odluka Vlade o povećanju osnovice za obračun plaće,  2018. godine je potpisan</t>
  </si>
  <si>
    <r>
      <t xml:space="preserve"> - povećan plan za prihode iz nenadležnog proračuna - </t>
    </r>
    <r>
      <rPr>
        <b/>
        <sz val="11"/>
        <color theme="1"/>
        <rFont val="Calibri"/>
        <family val="2"/>
        <charset val="238"/>
        <scheme val="minor"/>
      </rPr>
      <t>MZO</t>
    </r>
    <r>
      <rPr>
        <sz val="11"/>
        <color theme="1"/>
        <rFont val="Calibri"/>
        <family val="2"/>
        <charset val="238"/>
        <scheme val="minor"/>
      </rPr>
      <t xml:space="preserve"> (plaće, Regres, Božićnica)</t>
    </r>
  </si>
  <si>
    <r>
      <t xml:space="preserve"> - povećan plan prihoda iz nenadležnog proračuna</t>
    </r>
    <r>
      <rPr>
        <b/>
        <sz val="11"/>
        <color theme="1"/>
        <rFont val="Calibri"/>
        <family val="2"/>
        <charset val="238"/>
        <scheme val="minor"/>
      </rPr>
      <t xml:space="preserve"> JLS</t>
    </r>
    <r>
      <rPr>
        <sz val="11"/>
        <color theme="1"/>
        <rFont val="Calibri"/>
        <family val="2"/>
        <charset val="238"/>
        <scheme val="minor"/>
      </rPr>
      <t xml:space="preserve"> (Grad Oroslavje) za:</t>
    </r>
  </si>
  <si>
    <t xml:space="preserve"> /prijenos prihoda po projektu Erasmus+ (63.794,99), sredstva HZZO za osposobljavanje (4.760,80),</t>
  </si>
  <si>
    <t>vlastiti prihodi (14.640,57 kn) i prihodi MZO za nabavu opreme (8.886,85kn)/</t>
  </si>
  <si>
    <t xml:space="preserve"> - povećan je plan za rashode službenih putovanja</t>
  </si>
  <si>
    <t xml:space="preserve"> /uvođenjem reformi u školstvu povećan je broj seminara i edukacija na nastavnike/</t>
  </si>
  <si>
    <t xml:space="preserve"> - povećan je plan za usluge tekućeg i investicijskog održavanja  </t>
  </si>
  <si>
    <t xml:space="preserve"> - povećan je plan rashoda za nabavu opreme</t>
  </si>
  <si>
    <t xml:space="preserve"> /iz DEC sredstava Županije povećali smo plan rashoda za nabavu opreme</t>
  </si>
  <si>
    <t>jer je nužno nabaviti novu opremu/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</si>
  <si>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IZVORNA SREDSTVA KZŽ</t>
    </r>
  </si>
  <si>
    <t xml:space="preserve"> /povećan je plan rashoda za plaće pomoćnika u nastavi jer imamo od rujna zaposlena</t>
  </si>
  <si>
    <t>dva pomoćnika u nastavi/</t>
  </si>
  <si>
    <t xml:space="preserve"> - povećana je stavka rashoda za usluge banaka i ostali nespom.rashodi</t>
  </si>
  <si>
    <t xml:space="preserve"> /povećan je rashod za usluge banke za izdavanje garancije i  uplate jamstva za </t>
  </si>
  <si>
    <t>za dobro izvršenje posla kod obrazovanja odraslih/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</si>
  <si>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JLS - GRAD OROSLAVJE</t>
    </r>
  </si>
  <si>
    <t xml:space="preserve"> - povećane su stavke za nabavu opreme, ulaganja u nefinancijsku imovinu i učeničke programe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</si>
  <si>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TEK.POMOĆI - PRIJENOS EU SREDSTAVA</t>
    </r>
  </si>
  <si>
    <t xml:space="preserve"> - povećane su stavke za rashode prijevoza (15.000,00 kn), rashode za učenike u projektu </t>
  </si>
  <si>
    <t>K-1 (25.000,00 kn) i ostali rashodi (23.794,99 kn)</t>
  </si>
  <si>
    <t xml:space="preserve"> - povećana je stavka rashoda za opremanje</t>
  </si>
  <si>
    <t xml:space="preserve"> /Odluka Ministarstva o dodjeli sredstava za opremanje kabineta/</t>
  </si>
  <si>
    <t xml:space="preserve"> /U proračunu Grada Oroslavja za 2019. planirana je veća pomoć Školi/  </t>
  </si>
  <si>
    <r>
      <t xml:space="preserve">Ukupno planirani rashodi izmjenom Plana </t>
    </r>
    <r>
      <rPr>
        <sz val="11"/>
        <color theme="1"/>
        <rFont val="Calibri"/>
        <family val="2"/>
        <charset val="238"/>
        <scheme val="minor"/>
      </rPr>
      <t>su u okviru planiranih prihoda.</t>
    </r>
  </si>
  <si>
    <t xml:space="preserve"> /planirano uređenje praktikuma za kozmetiku, bojanje zidova i dr.../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</si>
</sst>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i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 tint="0.149998474074526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i/>
      <sz val="11"/>
      <color theme="1" tint="0.1499984740745262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i/>
      <sz val="8"/>
      <color theme="3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7" tint="0.5999938962981048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0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/>
    <xf numFmtId="0" fontId="0" fillId="3" borderId="6" xfId="0" applyFont="1" applyFill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1" fillId="6" borderId="7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wrapText="1"/>
    </xf>
    <xf numFmtId="0" fontId="4" fillId="5" borderId="1" xfId="0" applyFont="1" applyFill="1" applyBorder="1"/>
    <xf numFmtId="0" fontId="1" fillId="6" borderId="7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5" borderId="7" xfId="0" applyFont="1" applyFill="1" applyBorder="1"/>
    <xf numFmtId="0" fontId="2" fillId="0" borderId="0" xfId="0" applyFont="1" applyBorder="1"/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1" fillId="5" borderId="7" xfId="0" applyFont="1" applyFill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8" borderId="0" xfId="0" applyFill="1"/>
    <xf numFmtId="0" fontId="1" fillId="0" borderId="0" xfId="0" applyFont="1"/>
    <xf numFmtId="4" fontId="8" fillId="0" borderId="7" xfId="0" applyNumberFormat="1" applyFont="1" applyBorder="1"/>
    <xf numFmtId="4" fontId="8" fillId="0" borderId="3" xfId="0" applyNumberFormat="1" applyFont="1" applyBorder="1" applyAlignment="1"/>
    <xf numFmtId="4" fontId="8" fillId="0" borderId="0" xfId="0" applyNumberFormat="1" applyFont="1" applyBorder="1"/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4" fontId="10" fillId="0" borderId="8" xfId="0" applyNumberFormat="1" applyFont="1" applyBorder="1" applyAlignment="1">
      <alignment horizontal="right"/>
    </xf>
    <xf numFmtId="4" fontId="10" fillId="5" borderId="7" xfId="0" applyNumberFormat="1" applyFont="1" applyFill="1" applyBorder="1" applyAlignment="1">
      <alignment horizontal="right"/>
    </xf>
    <xf numFmtId="4" fontId="10" fillId="6" borderId="7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/>
    </xf>
    <xf numFmtId="0" fontId="4" fillId="9" borderId="7" xfId="0" applyFont="1" applyFill="1" applyBorder="1" applyAlignment="1">
      <alignment vertical="center" wrapText="1"/>
    </xf>
    <xf numFmtId="4" fontId="10" fillId="9" borderId="8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left" wrapText="1"/>
    </xf>
    <xf numFmtId="4" fontId="10" fillId="5" borderId="8" xfId="0" applyNumberFormat="1" applyFont="1" applyFill="1" applyBorder="1"/>
    <xf numFmtId="0" fontId="2" fillId="0" borderId="5" xfId="0" applyFont="1" applyBorder="1" applyAlignment="1">
      <alignment vertical="center"/>
    </xf>
    <xf numFmtId="4" fontId="10" fillId="5" borderId="4" xfId="0" applyNumberFormat="1" applyFont="1" applyFill="1" applyBorder="1"/>
    <xf numFmtId="0" fontId="1" fillId="0" borderId="9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0" fontId="2" fillId="0" borderId="6" xfId="0" applyFont="1" applyBorder="1" applyAlignment="1">
      <alignment vertical="center"/>
    </xf>
    <xf numFmtId="4" fontId="11" fillId="0" borderId="12" xfId="0" applyNumberFormat="1" applyFont="1" applyBorder="1"/>
    <xf numFmtId="4" fontId="10" fillId="5" borderId="5" xfId="0" applyNumberFormat="1" applyFont="1" applyFill="1" applyBorder="1" applyAlignment="1">
      <alignment horizontal="right"/>
    </xf>
    <xf numFmtId="0" fontId="13" fillId="0" borderId="0" xfId="0" applyFont="1"/>
    <xf numFmtId="0" fontId="13" fillId="3" borderId="0" xfId="0" applyFont="1" applyFill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" fontId="12" fillId="0" borderId="7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2" fillId="6" borderId="7" xfId="0" applyNumberFormat="1" applyFont="1" applyFill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4" fontId="13" fillId="7" borderId="6" xfId="0" applyNumberFormat="1" applyFont="1" applyFill="1" applyBorder="1" applyAlignment="1">
      <alignment horizontal="right"/>
    </xf>
    <xf numFmtId="4" fontId="13" fillId="7" borderId="7" xfId="0" applyNumberFormat="1" applyFont="1" applyFill="1" applyBorder="1" applyAlignment="1">
      <alignment horizontal="right"/>
    </xf>
    <xf numFmtId="4" fontId="12" fillId="5" borderId="7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7" xfId="0" applyNumberFormat="1" applyFont="1" applyBorder="1" applyAlignment="1"/>
    <xf numFmtId="4" fontId="13" fillId="0" borderId="7" xfId="0" applyNumberFormat="1" applyFont="1" applyBorder="1" applyAlignment="1">
      <alignment wrapText="1"/>
    </xf>
    <xf numFmtId="4" fontId="13" fillId="0" borderId="3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wrapText="1"/>
    </xf>
    <xf numFmtId="4" fontId="13" fillId="0" borderId="7" xfId="0" applyNumberFormat="1" applyFont="1" applyBorder="1"/>
    <xf numFmtId="4" fontId="13" fillId="0" borderId="5" xfId="0" applyNumberFormat="1" applyFont="1" applyBorder="1" applyAlignment="1">
      <alignment wrapText="1"/>
    </xf>
    <xf numFmtId="4" fontId="12" fillId="5" borderId="7" xfId="0" applyNumberFormat="1" applyFont="1" applyFill="1" applyBorder="1"/>
    <xf numFmtId="4" fontId="13" fillId="0" borderId="4" xfId="0" applyNumberFormat="1" applyFont="1" applyBorder="1"/>
    <xf numFmtId="4" fontId="12" fillId="9" borderId="7" xfId="0" applyNumberFormat="1" applyFont="1" applyFill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0" fontId="4" fillId="5" borderId="7" xfId="0" applyFont="1" applyFill="1" applyBorder="1" applyAlignment="1">
      <alignment vertical="center" wrapText="1"/>
    </xf>
    <xf numFmtId="0" fontId="1" fillId="5" borderId="5" xfId="0" applyFont="1" applyFill="1" applyBorder="1"/>
    <xf numFmtId="4" fontId="10" fillId="5" borderId="10" xfId="0" applyNumberFormat="1" applyFont="1" applyFill="1" applyBorder="1"/>
    <xf numFmtId="4" fontId="12" fillId="5" borderId="5" xfId="0" applyNumberFormat="1" applyFont="1" applyFill="1" applyBorder="1"/>
    <xf numFmtId="0" fontId="0" fillId="0" borderId="12" xfId="0" applyBorder="1"/>
    <xf numFmtId="0" fontId="0" fillId="2" borderId="12" xfId="0" applyFont="1" applyFill="1" applyBorder="1"/>
    <xf numFmtId="4" fontId="10" fillId="0" borderId="12" xfId="0" applyNumberFormat="1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1" fillId="5" borderId="8" xfId="0" applyFont="1" applyFill="1" applyBorder="1"/>
    <xf numFmtId="0" fontId="4" fillId="5" borderId="8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9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" fillId="5" borderId="10" xfId="0" applyFont="1" applyFill="1" applyBorder="1"/>
    <xf numFmtId="0" fontId="2" fillId="0" borderId="10" xfId="0" applyFont="1" applyBorder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4" fillId="5" borderId="8" xfId="0" applyFont="1" applyFill="1" applyBorder="1"/>
    <xf numFmtId="0" fontId="4" fillId="5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4" fontId="15" fillId="0" borderId="7" xfId="0" applyNumberFormat="1" applyFont="1" applyBorder="1"/>
    <xf numFmtId="0" fontId="16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shrinkToFit="1"/>
    </xf>
    <xf numFmtId="4" fontId="15" fillId="0" borderId="13" xfId="0" applyNumberFormat="1" applyFont="1" applyBorder="1"/>
    <xf numFmtId="4" fontId="11" fillId="10" borderId="7" xfId="0" applyNumberFormat="1" applyFont="1" applyFill="1" applyBorder="1" applyAlignment="1">
      <alignment shrinkToFit="1"/>
    </xf>
    <xf numFmtId="0" fontId="4" fillId="3" borderId="7" xfId="0" applyFont="1" applyFill="1" applyBorder="1" applyAlignment="1">
      <alignment vertical="center" wrapText="1"/>
    </xf>
    <xf numFmtId="4" fontId="10" fillId="3" borderId="7" xfId="0" applyNumberFormat="1" applyFont="1" applyFill="1" applyBorder="1" applyAlignment="1">
      <alignment horizontal="right"/>
    </xf>
    <xf numFmtId="0" fontId="4" fillId="4" borderId="8" xfId="0" applyFont="1" applyFill="1" applyBorder="1"/>
    <xf numFmtId="0" fontId="4" fillId="9" borderId="8" xfId="0" applyFont="1" applyFill="1" applyBorder="1" applyAlignment="1">
      <alignment horizontal="left" vertical="center"/>
    </xf>
    <xf numFmtId="0" fontId="4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2" fillId="4" borderId="5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" fontId="10" fillId="5" borderId="7" xfId="0" applyNumberFormat="1" applyFont="1" applyFill="1" applyBorder="1"/>
    <xf numFmtId="0" fontId="2" fillId="0" borderId="4" xfId="0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0" fillId="0" borderId="8" xfId="0" applyNumberFormat="1" applyFont="1" applyBorder="1"/>
    <xf numFmtId="0" fontId="4" fillId="0" borderId="0" xfId="0" applyFont="1" applyBorder="1" applyAlignment="1">
      <alignment wrapText="1"/>
    </xf>
    <xf numFmtId="4" fontId="0" fillId="0" borderId="4" xfId="0" applyNumberFormat="1" applyFont="1" applyBorder="1"/>
    <xf numFmtId="4" fontId="1" fillId="0" borderId="7" xfId="0" applyNumberFormat="1" applyFont="1" applyBorder="1"/>
    <xf numFmtId="4" fontId="1" fillId="0" borderId="0" xfId="0" applyNumberFormat="1" applyFont="1"/>
    <xf numFmtId="4" fontId="1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7" fillId="11" borderId="7" xfId="0" applyNumberFormat="1" applyFont="1" applyFill="1" applyBorder="1"/>
    <xf numFmtId="4" fontId="9" fillId="0" borderId="0" xfId="0" applyNumberFormat="1" applyFont="1" applyBorder="1" applyAlignment="1"/>
    <xf numFmtId="0" fontId="0" fillId="0" borderId="0" xfId="0" applyBorder="1"/>
    <xf numFmtId="4" fontId="17" fillId="3" borderId="0" xfId="0" applyNumberFormat="1" applyFont="1" applyFill="1" applyBorder="1"/>
    <xf numFmtId="4" fontId="13" fillId="0" borderId="0" xfId="0" applyNumberFormat="1" applyFont="1" applyBorder="1"/>
    <xf numFmtId="4" fontId="1" fillId="0" borderId="0" xfId="0" applyNumberFormat="1" applyFont="1" applyBorder="1"/>
    <xf numFmtId="0" fontId="4" fillId="9" borderId="8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shrinkToFit="1"/>
    </xf>
    <xf numFmtId="0" fontId="0" fillId="12" borderId="0" xfId="0" applyFill="1" applyAlignment="1">
      <alignment horizontal="left"/>
    </xf>
    <xf numFmtId="0" fontId="0" fillId="12" borderId="0" xfId="0" applyFill="1"/>
    <xf numFmtId="4" fontId="22" fillId="0" borderId="8" xfId="0" applyNumberFormat="1" applyFont="1" applyBorder="1" applyAlignment="1">
      <alignment horizontal="right"/>
    </xf>
    <xf numFmtId="0" fontId="1" fillId="12" borderId="20" xfId="0" applyFont="1" applyFill="1" applyBorder="1"/>
    <xf numFmtId="0" fontId="0" fillId="12" borderId="20" xfId="0" applyFont="1" applyFill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horizontal="right"/>
    </xf>
    <xf numFmtId="0" fontId="4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4" fontId="17" fillId="0" borderId="22" xfId="0" applyNumberFormat="1" applyFont="1" applyBorder="1"/>
    <xf numFmtId="0" fontId="18" fillId="3" borderId="22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right"/>
    </xf>
    <xf numFmtId="4" fontId="13" fillId="7" borderId="0" xfId="0" applyNumberFormat="1" applyFont="1" applyFill="1" applyBorder="1" applyAlignment="1">
      <alignment horizontal="right"/>
    </xf>
    <xf numFmtId="0" fontId="0" fillId="3" borderId="22" xfId="0" applyFont="1" applyFill="1" applyBorder="1"/>
    <xf numFmtId="4" fontId="23" fillId="11" borderId="22" xfId="0" applyNumberFormat="1" applyFont="1" applyFill="1" applyBorder="1"/>
    <xf numFmtId="0" fontId="0" fillId="12" borderId="8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/>
    <xf numFmtId="0" fontId="4" fillId="0" borderId="0" xfId="0" applyFont="1" applyBorder="1"/>
    <xf numFmtId="0" fontId="0" fillId="3" borderId="0" xfId="0" applyFill="1"/>
    <xf numFmtId="0" fontId="0" fillId="0" borderId="20" xfId="0" applyBorder="1"/>
    <xf numFmtId="0" fontId="1" fillId="12" borderId="8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13" xfId="0" applyFont="1" applyFill="1" applyBorder="1"/>
    <xf numFmtId="4" fontId="20" fillId="11" borderId="13" xfId="0" applyNumberFormat="1" applyFont="1" applyFill="1" applyBorder="1"/>
    <xf numFmtId="0" fontId="1" fillId="12" borderId="8" xfId="0" applyFont="1" applyFill="1" applyBorder="1" applyAlignment="1">
      <alignment horizontal="left" vertical="center" wrapText="1"/>
    </xf>
    <xf numFmtId="0" fontId="1" fillId="12" borderId="7" xfId="0" applyFont="1" applyFill="1" applyBorder="1" applyAlignment="1">
      <alignment horizontal="left" vertical="center" wrapText="1"/>
    </xf>
    <xf numFmtId="0" fontId="1" fillId="0" borderId="12" xfId="0" applyFont="1" applyBorder="1"/>
    <xf numFmtId="0" fontId="1" fillId="2" borderId="12" xfId="0" applyFont="1" applyFill="1" applyBorder="1"/>
    <xf numFmtId="0" fontId="2" fillId="11" borderId="0" xfId="0" applyFont="1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17" fillId="0" borderId="7" xfId="0" applyNumberFormat="1" applyFont="1" applyBorder="1"/>
    <xf numFmtId="4" fontId="0" fillId="0" borderId="1" xfId="0" applyNumberFormat="1" applyFont="1" applyBorder="1"/>
    <xf numFmtId="4" fontId="0" fillId="0" borderId="7" xfId="0" applyNumberFormat="1" applyFont="1" applyBorder="1"/>
    <xf numFmtId="4" fontId="0" fillId="3" borderId="7" xfId="0" applyNumberFormat="1" applyFont="1" applyFill="1" applyBorder="1" applyAlignment="1">
      <alignment horizontal="right"/>
    </xf>
    <xf numFmtId="4" fontId="0" fillId="3" borderId="6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/>
    <xf numFmtId="4" fontId="0" fillId="0" borderId="0" xfId="0" applyNumberFormat="1" applyFont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17" fillId="0" borderId="8" xfId="0" applyNumberFormat="1" applyFont="1" applyBorder="1" applyAlignment="1">
      <alignment horizontal="right"/>
    </xf>
    <xf numFmtId="4" fontId="17" fillId="7" borderId="7" xfId="0" applyNumberFormat="1" applyFont="1" applyFill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7" borderId="7" xfId="0" applyNumberFormat="1" applyFont="1" applyFill="1" applyBorder="1" applyAlignment="1">
      <alignment horizontal="right"/>
    </xf>
    <xf numFmtId="4" fontId="0" fillId="7" borderId="6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/>
    <xf numFmtId="4" fontId="0" fillId="0" borderId="5" xfId="0" applyNumberFormat="1" applyFont="1" applyBorder="1"/>
    <xf numFmtId="4" fontId="0" fillId="0" borderId="8" xfId="0" applyNumberFormat="1" applyFont="1" applyBorder="1" applyAlignment="1">
      <alignment wrapText="1"/>
    </xf>
    <xf numFmtId="4" fontId="0" fillId="0" borderId="11" xfId="0" applyNumberFormat="1" applyFont="1" applyBorder="1" applyAlignment="1"/>
    <xf numFmtId="4" fontId="0" fillId="0" borderId="7" xfId="0" applyNumberFormat="1" applyFont="1" applyFill="1" applyBorder="1"/>
    <xf numFmtId="4" fontId="0" fillId="0" borderId="9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/>
    <xf numFmtId="4" fontId="0" fillId="0" borderId="7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4" fontId="0" fillId="0" borderId="7" xfId="0" applyNumberFormat="1" applyFont="1" applyBorder="1" applyAlignment="1"/>
    <xf numFmtId="4" fontId="1" fillId="0" borderId="7" xfId="0" applyNumberFormat="1" applyFont="1" applyBorder="1" applyAlignment="1">
      <alignment horizontal="right"/>
    </xf>
    <xf numFmtId="0" fontId="13" fillId="3" borderId="0" xfId="0" applyFont="1" applyFill="1" applyBorder="1"/>
    <xf numFmtId="0" fontId="0" fillId="0" borderId="3" xfId="0" applyBorder="1" applyAlignment="1">
      <alignment horizontal="left"/>
    </xf>
    <xf numFmtId="0" fontId="13" fillId="3" borderId="3" xfId="0" applyFont="1" applyFill="1" applyBorder="1"/>
    <xf numFmtId="0" fontId="2" fillId="6" borderId="0" xfId="0" applyFont="1" applyFill="1"/>
    <xf numFmtId="0" fontId="4" fillId="3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right"/>
    </xf>
    <xf numFmtId="4" fontId="12" fillId="3" borderId="7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shrinkToFit="1"/>
    </xf>
    <xf numFmtId="4" fontId="11" fillId="3" borderId="8" xfId="0" applyNumberFormat="1" applyFont="1" applyFill="1" applyBorder="1" applyAlignment="1">
      <alignment shrinkToFit="1"/>
    </xf>
    <xf numFmtId="4" fontId="11" fillId="3" borderId="7" xfId="0" applyNumberFormat="1" applyFont="1" applyFill="1" applyBorder="1" applyAlignment="1">
      <alignment shrinkToFit="1"/>
    </xf>
    <xf numFmtId="4" fontId="17" fillId="3" borderId="5" xfId="0" applyNumberFormat="1" applyFont="1" applyFill="1" applyBorder="1"/>
    <xf numFmtId="4" fontId="17" fillId="3" borderId="7" xfId="0" applyNumberFormat="1" applyFont="1" applyFill="1" applyBorder="1"/>
    <xf numFmtId="0" fontId="2" fillId="0" borderId="1" xfId="0" applyFont="1" applyBorder="1"/>
    <xf numFmtId="4" fontId="8" fillId="9" borderId="7" xfId="0" applyNumberFormat="1" applyFont="1" applyFill="1" applyBorder="1"/>
    <xf numFmtId="4" fontId="0" fillId="0" borderId="0" xfId="0" applyNumberFormat="1" applyFont="1" applyBorder="1"/>
    <xf numFmtId="0" fontId="24" fillId="3" borderId="0" xfId="0" applyFont="1" applyFill="1" applyBorder="1"/>
    <xf numFmtId="0" fontId="2" fillId="0" borderId="3" xfId="0" applyFont="1" applyBorder="1" applyAlignment="1">
      <alignment horizontal="left"/>
    </xf>
    <xf numFmtId="0" fontId="24" fillId="3" borderId="3" xfId="0" applyFont="1" applyFill="1" applyBorder="1"/>
    <xf numFmtId="0" fontId="1" fillId="0" borderId="4" xfId="0" applyFont="1" applyBorder="1" applyAlignment="1">
      <alignment vertical="center"/>
    </xf>
    <xf numFmtId="4" fontId="1" fillId="0" borderId="11" xfId="0" applyNumberFormat="1" applyFont="1" applyBorder="1"/>
    <xf numFmtId="0" fontId="0" fillId="0" borderId="11" xfId="0" applyBorder="1"/>
    <xf numFmtId="4" fontId="0" fillId="0" borderId="6" xfId="0" applyNumberFormat="1" applyFont="1" applyBorder="1"/>
    <xf numFmtId="4" fontId="13" fillId="0" borderId="5" xfId="0" applyNumberFormat="1" applyFont="1" applyBorder="1"/>
    <xf numFmtId="0" fontId="0" fillId="0" borderId="10" xfId="0" applyBorder="1" applyAlignment="1">
      <alignment wrapText="1"/>
    </xf>
    <xf numFmtId="4" fontId="0" fillId="0" borderId="4" xfId="0" applyNumberFormat="1" applyFont="1" applyBorder="1" applyAlignment="1">
      <alignment wrapText="1"/>
    </xf>
    <xf numFmtId="4" fontId="17" fillId="3" borderId="23" xfId="0" applyNumberFormat="1" applyFont="1" applyFill="1" applyBorder="1"/>
    <xf numFmtId="4" fontId="1" fillId="5" borderId="8" xfId="0" applyNumberFormat="1" applyFont="1" applyFill="1" applyBorder="1"/>
    <xf numFmtId="4" fontId="0" fillId="5" borderId="7" xfId="0" applyNumberFormat="1" applyFont="1" applyFill="1" applyBorder="1"/>
    <xf numFmtId="0" fontId="2" fillId="3" borderId="6" xfId="0" applyFont="1" applyFill="1" applyBorder="1" applyAlignment="1">
      <alignment horizontal="left" wrapText="1"/>
    </xf>
    <xf numFmtId="4" fontId="17" fillId="0" borderId="1" xfId="0" applyNumberFormat="1" applyFont="1" applyBorder="1" applyAlignment="1"/>
    <xf numFmtId="0" fontId="4" fillId="5" borderId="1" xfId="0" applyFont="1" applyFill="1" applyBorder="1" applyAlignment="1">
      <alignment vertical="center"/>
    </xf>
    <xf numFmtId="0" fontId="4" fillId="5" borderId="4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1" fillId="5" borderId="5" xfId="0" applyFont="1" applyFill="1" applyBorder="1" applyAlignment="1">
      <alignment vertical="center"/>
    </xf>
    <xf numFmtId="4" fontId="10" fillId="9" borderId="7" xfId="0" applyNumberFormat="1" applyFont="1" applyFill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4" fontId="10" fillId="5" borderId="7" xfId="0" applyNumberFormat="1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left" vertical="center"/>
    </xf>
    <xf numFmtId="4" fontId="10" fillId="5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/>
    <xf numFmtId="4" fontId="13" fillId="0" borderId="0" xfId="0" applyNumberFormat="1" applyFont="1" applyBorder="1" applyAlignment="1"/>
    <xf numFmtId="0" fontId="1" fillId="5" borderId="7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" fontId="11" fillId="0" borderId="12" xfId="0" applyNumberFormat="1" applyFont="1" applyBorder="1" applyAlignment="1">
      <alignment shrinkToFit="1"/>
    </xf>
    <xf numFmtId="0" fontId="26" fillId="0" borderId="0" xfId="0" applyFont="1"/>
    <xf numFmtId="0" fontId="0" fillId="0" borderId="9" xfId="0" applyBorder="1"/>
    <xf numFmtId="0" fontId="3" fillId="0" borderId="0" xfId="0" applyFont="1"/>
    <xf numFmtId="0" fontId="0" fillId="0" borderId="3" xfId="0" applyBorder="1"/>
    <xf numFmtId="0" fontId="0" fillId="0" borderId="10" xfId="0" applyBorder="1"/>
    <xf numFmtId="0" fontId="3" fillId="0" borderId="3" xfId="0" applyFont="1" applyBorder="1"/>
    <xf numFmtId="4" fontId="27" fillId="0" borderId="7" xfId="0" applyNumberFormat="1" applyFont="1" applyBorder="1"/>
    <xf numFmtId="4" fontId="3" fillId="0" borderId="7" xfId="0" applyNumberFormat="1" applyFont="1" applyBorder="1"/>
    <xf numFmtId="4" fontId="27" fillId="0" borderId="0" xfId="0" applyNumberFormat="1" applyFont="1" applyBorder="1"/>
    <xf numFmtId="0" fontId="0" fillId="0" borderId="0" xfId="0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2" xfId="0" applyNumberFormat="1" applyFont="1" applyBorder="1"/>
    <xf numFmtId="0" fontId="1" fillId="2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left" vertical="center" wrapText="1"/>
    </xf>
    <xf numFmtId="0" fontId="0" fillId="12" borderId="2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0" fillId="5" borderId="0" xfId="0" applyFill="1" applyAlignment="1">
      <alignment horizontal="left"/>
    </xf>
    <xf numFmtId="4" fontId="21" fillId="0" borderId="25" xfId="0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0" fontId="0" fillId="12" borderId="18" xfId="0" applyFont="1" applyFill="1" applyBorder="1" applyAlignment="1">
      <alignment horizontal="left" vertical="center"/>
    </xf>
    <xf numFmtId="0" fontId="0" fillId="12" borderId="27" xfId="0" applyFont="1" applyFill="1" applyBorder="1" applyAlignment="1">
      <alignment horizontal="left" vertical="center"/>
    </xf>
    <xf numFmtId="0" fontId="0" fillId="12" borderId="19" xfId="0" applyFont="1" applyFill="1" applyBorder="1" applyAlignment="1">
      <alignment horizontal="left" vertical="center"/>
    </xf>
    <xf numFmtId="0" fontId="0" fillId="12" borderId="1" xfId="0" applyFont="1" applyFill="1" applyBorder="1" applyAlignment="1">
      <alignment horizontal="left" vertical="center" wrapText="1"/>
    </xf>
    <xf numFmtId="0" fontId="0" fillId="12" borderId="15" xfId="0" applyFont="1" applyFill="1" applyBorder="1" applyAlignment="1">
      <alignment horizontal="left" vertical="center" wrapText="1"/>
    </xf>
    <xf numFmtId="0" fontId="0" fillId="8" borderId="0" xfId="0" applyFill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12" borderId="0" xfId="0" applyFill="1" applyAlignment="1">
      <alignment horizontal="left"/>
    </xf>
    <xf numFmtId="0" fontId="0" fillId="12" borderId="14" xfId="0" applyFont="1" applyFill="1" applyBorder="1" applyAlignment="1">
      <alignment horizontal="left" vertical="center"/>
    </xf>
    <xf numFmtId="0" fontId="0" fillId="12" borderId="16" xfId="0" applyFont="1" applyFill="1" applyBorder="1" applyAlignment="1">
      <alignment horizontal="left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0" fillId="12" borderId="27" xfId="0" applyFill="1" applyBorder="1" applyAlignment="1">
      <alignment horizontal="left"/>
    </xf>
    <xf numFmtId="0" fontId="0" fillId="12" borderId="19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0" fontId="0" fillId="12" borderId="28" xfId="0" applyFill="1" applyBorder="1" applyAlignment="1">
      <alignment horizontal="left"/>
    </xf>
    <xf numFmtId="0" fontId="0" fillId="12" borderId="29" xfId="0" applyFill="1" applyBorder="1" applyAlignment="1">
      <alignment horizontal="left"/>
    </xf>
    <xf numFmtId="0" fontId="19" fillId="3" borderId="24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8" borderId="0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left" vertical="center"/>
    </xf>
    <xf numFmtId="0" fontId="1" fillId="12" borderId="16" xfId="0" applyFont="1" applyFill="1" applyBorder="1" applyAlignment="1">
      <alignment horizontal="left" vertical="center"/>
    </xf>
    <xf numFmtId="0" fontId="1" fillId="12" borderId="17" xfId="0" applyFont="1" applyFill="1" applyBorder="1" applyAlignment="1">
      <alignment horizontal="left" vertical="center"/>
    </xf>
    <xf numFmtId="0" fontId="1" fillId="12" borderId="8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2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topLeftCell="A72" workbookViewId="0">
      <selection activeCell="B232" sqref="B232"/>
    </sheetView>
  </sheetViews>
  <sheetFormatPr defaultRowHeight="15" x14ac:dyDescent="0.25"/>
  <cols>
    <col min="1" max="1" width="8.7109375" customWidth="1"/>
    <col min="2" max="2" width="43.140625" customWidth="1"/>
    <col min="3" max="3" width="7.140625" customWidth="1"/>
    <col min="4" max="4" width="13.140625" customWidth="1"/>
    <col min="5" max="5" width="11.7109375" customWidth="1"/>
    <col min="6" max="6" width="13" customWidth="1"/>
  </cols>
  <sheetData>
    <row r="1" spans="1:12" x14ac:dyDescent="0.25">
      <c r="A1" s="32" t="s">
        <v>0</v>
      </c>
      <c r="B1" s="32"/>
      <c r="C1" s="337" t="s">
        <v>71</v>
      </c>
      <c r="D1" s="337"/>
      <c r="E1" t="s">
        <v>72</v>
      </c>
      <c r="F1" s="66"/>
    </row>
    <row r="2" spans="1:12" x14ac:dyDescent="0.25">
      <c r="F2" s="66"/>
    </row>
    <row r="3" spans="1:12" x14ac:dyDescent="0.25">
      <c r="A3" s="31" t="s">
        <v>251</v>
      </c>
      <c r="B3" s="142" t="s">
        <v>252</v>
      </c>
      <c r="F3" s="67"/>
    </row>
    <row r="4" spans="1:12" x14ac:dyDescent="0.25">
      <c r="D4" s="349" t="s">
        <v>219</v>
      </c>
      <c r="E4" t="s">
        <v>230</v>
      </c>
      <c r="F4" s="67"/>
    </row>
    <row r="5" spans="1:12" x14ac:dyDescent="0.25">
      <c r="A5" s="327" t="s">
        <v>294</v>
      </c>
      <c r="B5" s="327"/>
      <c r="D5" s="349"/>
      <c r="E5" t="s">
        <v>231</v>
      </c>
      <c r="F5" s="67"/>
    </row>
    <row r="6" spans="1:12" x14ac:dyDescent="0.25">
      <c r="D6" s="349"/>
      <c r="E6" t="s">
        <v>229</v>
      </c>
      <c r="F6" s="67"/>
    </row>
    <row r="7" spans="1:12" x14ac:dyDescent="0.25">
      <c r="F7" s="66"/>
    </row>
    <row r="8" spans="1:12" x14ac:dyDescent="0.25">
      <c r="A8" s="314" t="s">
        <v>216</v>
      </c>
      <c r="B8" s="316" t="s">
        <v>1</v>
      </c>
      <c r="C8" s="318" t="s">
        <v>217</v>
      </c>
      <c r="D8" s="3" t="s">
        <v>61</v>
      </c>
      <c r="E8" s="322" t="s">
        <v>90</v>
      </c>
      <c r="F8" s="68" t="s">
        <v>92</v>
      </c>
    </row>
    <row r="9" spans="1:12" x14ac:dyDescent="0.25">
      <c r="A9" s="315"/>
      <c r="B9" s="317"/>
      <c r="C9" s="319"/>
      <c r="D9" s="4" t="s">
        <v>253</v>
      </c>
      <c r="E9" s="323"/>
      <c r="F9" s="69" t="s">
        <v>254</v>
      </c>
    </row>
    <row r="10" spans="1:12" ht="19.5" customHeight="1" x14ac:dyDescent="0.25">
      <c r="A10" s="172">
        <v>6</v>
      </c>
      <c r="B10" s="173" t="s">
        <v>2</v>
      </c>
      <c r="C10" s="180" t="s">
        <v>235</v>
      </c>
      <c r="D10" s="64">
        <f>SUM(D11+D29)</f>
        <v>7441063</v>
      </c>
      <c r="E10" s="286">
        <f t="shared" ref="E10:F10" si="0">SUM(E11+E29)</f>
        <v>1198434.45</v>
      </c>
      <c r="F10" s="64">
        <f t="shared" si="0"/>
        <v>8639497.4499999993</v>
      </c>
    </row>
    <row r="11" spans="1:12" ht="19.5" customHeight="1" x14ac:dyDescent="0.25">
      <c r="A11" s="31" t="s">
        <v>214</v>
      </c>
      <c r="B11" t="s">
        <v>215</v>
      </c>
      <c r="C11" s="350" t="s">
        <v>218</v>
      </c>
      <c r="D11" s="328">
        <f>D27</f>
        <v>979263</v>
      </c>
      <c r="E11" s="328">
        <f>E27</f>
        <v>134356</v>
      </c>
      <c r="F11" s="328">
        <f>F27</f>
        <v>1113619</v>
      </c>
    </row>
    <row r="12" spans="1:12" ht="15.75" customHeight="1" x14ac:dyDescent="0.25">
      <c r="A12" s="359" t="s">
        <v>228</v>
      </c>
      <c r="B12" s="359"/>
      <c r="C12" s="350"/>
      <c r="D12" s="329"/>
      <c r="E12" s="329"/>
      <c r="F12" s="329"/>
    </row>
    <row r="13" spans="1:12" ht="15.75" customHeight="1" x14ac:dyDescent="0.25">
      <c r="A13" s="360" t="s">
        <v>227</v>
      </c>
      <c r="B13" s="361"/>
      <c r="C13" s="351"/>
      <c r="D13" s="330"/>
      <c r="E13" s="330"/>
      <c r="F13" s="330"/>
    </row>
    <row r="14" spans="1:12" ht="18.75" customHeight="1" x14ac:dyDescent="0.25">
      <c r="A14" s="136" t="s">
        <v>6</v>
      </c>
      <c r="B14" s="130" t="s">
        <v>84</v>
      </c>
      <c r="C14" s="168" t="s">
        <v>218</v>
      </c>
      <c r="D14" s="132">
        <f>SUM(D15+D16)</f>
        <v>689263</v>
      </c>
      <c r="E14" s="132">
        <f>SUM(E15+E16)</f>
        <v>92556</v>
      </c>
      <c r="F14" s="132">
        <f>SUM(F15+F16)</f>
        <v>781819</v>
      </c>
      <c r="L14" t="s">
        <v>188</v>
      </c>
    </row>
    <row r="15" spans="1:12" ht="25.5" customHeight="1" x14ac:dyDescent="0.25">
      <c r="A15" s="51">
        <v>671110</v>
      </c>
      <c r="B15" s="37" t="s">
        <v>4</v>
      </c>
      <c r="C15" s="96"/>
      <c r="D15" s="171">
        <v>659263</v>
      </c>
      <c r="E15" s="33">
        <f>SUM(F15-D15)</f>
        <v>82556</v>
      </c>
      <c r="F15" s="70">
        <v>741819</v>
      </c>
    </row>
    <row r="16" spans="1:12" ht="24" customHeight="1" x14ac:dyDescent="0.25">
      <c r="A16" s="57">
        <v>671210</v>
      </c>
      <c r="B16" s="37" t="s">
        <v>77</v>
      </c>
      <c r="C16" s="97"/>
      <c r="D16" s="171">
        <v>30000</v>
      </c>
      <c r="E16" s="33">
        <f>SUM(F16-D16)</f>
        <v>10000</v>
      </c>
      <c r="F16" s="70">
        <v>40000</v>
      </c>
    </row>
    <row r="17" spans="1:6" ht="15.75" customHeight="1" x14ac:dyDescent="0.25">
      <c r="A17" s="57"/>
      <c r="B17" s="45" t="s">
        <v>78</v>
      </c>
      <c r="C17" s="167" t="s">
        <v>218</v>
      </c>
      <c r="D17" s="46">
        <f>SUM(D15+D16)</f>
        <v>689263</v>
      </c>
      <c r="E17" s="46">
        <f t="shared" ref="E17:F17" si="1">SUM(E15+E16)</f>
        <v>92556</v>
      </c>
      <c r="F17" s="46">
        <f t="shared" si="1"/>
        <v>781819</v>
      </c>
    </row>
    <row r="18" spans="1:6" ht="27.75" customHeight="1" x14ac:dyDescent="0.25">
      <c r="A18" s="355">
        <v>671211</v>
      </c>
      <c r="B18" s="38" t="s">
        <v>278</v>
      </c>
      <c r="C18" s="96"/>
      <c r="D18" s="171">
        <v>0</v>
      </c>
      <c r="E18" s="33">
        <f>SUM(F18-D18)</f>
        <v>145000</v>
      </c>
      <c r="F18" s="70">
        <v>145000</v>
      </c>
    </row>
    <row r="19" spans="1:6" ht="27.75" customHeight="1" x14ac:dyDescent="0.25">
      <c r="A19" s="355"/>
      <c r="B19" s="37" t="s">
        <v>292</v>
      </c>
      <c r="C19" s="96"/>
      <c r="D19" s="171">
        <v>145000</v>
      </c>
      <c r="E19" s="33">
        <f>SUM(F19-D19)</f>
        <v>-145000</v>
      </c>
      <c r="F19" s="70">
        <v>0</v>
      </c>
    </row>
    <row r="20" spans="1:6" ht="20.100000000000001" customHeight="1" x14ac:dyDescent="0.25">
      <c r="A20" s="358"/>
      <c r="B20" s="37" t="s">
        <v>77</v>
      </c>
      <c r="C20" s="97"/>
      <c r="D20" s="171">
        <v>100000</v>
      </c>
      <c r="E20" s="33">
        <f>SUM(F20-D20)</f>
        <v>0</v>
      </c>
      <c r="F20" s="70">
        <v>100000</v>
      </c>
    </row>
    <row r="21" spans="1:6" ht="20.100000000000001" customHeight="1" x14ac:dyDescent="0.25">
      <c r="A21" s="57"/>
      <c r="B21" s="45" t="s">
        <v>283</v>
      </c>
      <c r="C21" s="107"/>
      <c r="D21" s="46">
        <f>SUM(D18:D20)</f>
        <v>245000</v>
      </c>
      <c r="E21" s="46">
        <f t="shared" ref="E21:F21" si="2">SUM(E18:E20)</f>
        <v>0</v>
      </c>
      <c r="F21" s="273">
        <f t="shared" si="2"/>
        <v>245000</v>
      </c>
    </row>
    <row r="22" spans="1:6" ht="20.100000000000001" customHeight="1" x14ac:dyDescent="0.25">
      <c r="A22" s="256"/>
      <c r="B22" s="45" t="s">
        <v>284</v>
      </c>
      <c r="C22" s="107"/>
      <c r="D22" s="46">
        <f>SUM(D17+D21)</f>
        <v>934263</v>
      </c>
      <c r="E22" s="46">
        <f t="shared" ref="E22:F22" si="3">SUM(E17+E21)</f>
        <v>92556</v>
      </c>
      <c r="F22" s="46">
        <f t="shared" si="3"/>
        <v>1026819</v>
      </c>
    </row>
    <row r="23" spans="1:6" ht="20.100000000000001" customHeight="1" x14ac:dyDescent="0.25">
      <c r="A23" s="354">
        <v>671112</v>
      </c>
      <c r="B23" s="38" t="s">
        <v>282</v>
      </c>
      <c r="C23" s="96"/>
      <c r="D23" s="39">
        <f>SUM(D24:D26)</f>
        <v>45000</v>
      </c>
      <c r="E23" s="39">
        <f t="shared" ref="E23:F23" si="4">SUM(E24:E26)</f>
        <v>41800</v>
      </c>
      <c r="F23" s="274">
        <f t="shared" si="4"/>
        <v>86800</v>
      </c>
    </row>
    <row r="24" spans="1:6" ht="27.75" customHeight="1" x14ac:dyDescent="0.25">
      <c r="A24" s="355"/>
      <c r="B24" s="17" t="s">
        <v>279</v>
      </c>
      <c r="C24" s="96"/>
      <c r="D24" s="171">
        <v>7000</v>
      </c>
      <c r="E24" s="33">
        <f t="shared" ref="E24:E26" si="5">SUM(F24-D24)</f>
        <v>1500</v>
      </c>
      <c r="F24" s="70">
        <v>8500</v>
      </c>
    </row>
    <row r="25" spans="1:6" ht="21" customHeight="1" x14ac:dyDescent="0.25">
      <c r="A25" s="355"/>
      <c r="B25" s="17" t="s">
        <v>280</v>
      </c>
      <c r="C25" s="96"/>
      <c r="D25" s="171">
        <v>8000</v>
      </c>
      <c r="E25" s="33">
        <f t="shared" si="5"/>
        <v>-1500</v>
      </c>
      <c r="F25" s="70">
        <v>6500</v>
      </c>
    </row>
    <row r="26" spans="1:6" ht="18.75" customHeight="1" x14ac:dyDescent="0.25">
      <c r="A26" s="358"/>
      <c r="B26" s="17" t="s">
        <v>281</v>
      </c>
      <c r="C26" s="96"/>
      <c r="D26" s="171">
        <v>30000</v>
      </c>
      <c r="E26" s="33">
        <f t="shared" si="5"/>
        <v>41800</v>
      </c>
      <c r="F26" s="70">
        <v>71800</v>
      </c>
    </row>
    <row r="27" spans="1:6" ht="24" customHeight="1" x14ac:dyDescent="0.25">
      <c r="A27" s="352" t="s">
        <v>195</v>
      </c>
      <c r="B27" s="353"/>
      <c r="C27" s="133"/>
      <c r="D27" s="134">
        <f>SUM(D17+D23+D21)</f>
        <v>979263</v>
      </c>
      <c r="E27" s="134">
        <f t="shared" ref="E27:F27" si="6">SUM(E17+E23+E21)</f>
        <v>134356</v>
      </c>
      <c r="F27" s="134">
        <f t="shared" si="6"/>
        <v>1113619</v>
      </c>
    </row>
    <row r="28" spans="1:6" ht="14.25" customHeight="1" x14ac:dyDescent="0.25">
      <c r="A28" s="174"/>
      <c r="B28" s="174"/>
      <c r="C28" s="175"/>
      <c r="D28" s="176"/>
      <c r="E28" s="176"/>
      <c r="F28" s="176"/>
    </row>
    <row r="29" spans="1:6" ht="24" customHeight="1" x14ac:dyDescent="0.25">
      <c r="A29" s="177" t="s">
        <v>293</v>
      </c>
      <c r="B29" s="178"/>
      <c r="C29" s="180" t="s">
        <v>235</v>
      </c>
      <c r="D29" s="179">
        <f>SUM(D32+D36+D44+D55+D56+D58)</f>
        <v>6461800</v>
      </c>
      <c r="E29" s="179">
        <f>SUM(E32+E36+E44+E55+E56+E58)</f>
        <v>1064078.45</v>
      </c>
      <c r="F29" s="179">
        <f>SUM(F32+F36+F44+F55+F56+F58)</f>
        <v>7525878.4500000002</v>
      </c>
    </row>
    <row r="30" spans="1:6" ht="15.75" customHeight="1" x14ac:dyDescent="0.25">
      <c r="A30" s="31" t="s">
        <v>220</v>
      </c>
      <c r="B30" s="143">
        <v>1023115</v>
      </c>
      <c r="C30" s="356" t="s">
        <v>224</v>
      </c>
      <c r="D30" s="338"/>
      <c r="E30" s="339"/>
      <c r="F30" s="340"/>
    </row>
    <row r="31" spans="1:6" ht="15.75" customHeight="1" x14ac:dyDescent="0.25">
      <c r="A31" s="170" t="s">
        <v>236</v>
      </c>
      <c r="B31" s="169"/>
      <c r="C31" s="357"/>
      <c r="D31" s="341"/>
      <c r="E31" s="342"/>
      <c r="F31" s="343"/>
    </row>
    <row r="32" spans="1:6" ht="19.5" customHeight="1" x14ac:dyDescent="0.25">
      <c r="A32" s="135" t="s">
        <v>201</v>
      </c>
      <c r="B32" s="11" t="s">
        <v>7</v>
      </c>
      <c r="C32" s="11" t="s">
        <v>239</v>
      </c>
      <c r="D32" s="41">
        <f>SUM(D33:D35)</f>
        <v>20000</v>
      </c>
      <c r="E32" s="41">
        <f>E33+E35</f>
        <v>1995.24</v>
      </c>
      <c r="F32" s="72">
        <f>SUM(F33:F35)</f>
        <v>21995.24</v>
      </c>
    </row>
    <row r="33" spans="1:6" ht="26.1" customHeight="1" x14ac:dyDescent="0.25">
      <c r="A33" s="354">
        <v>663140</v>
      </c>
      <c r="B33" s="158" t="s">
        <v>86</v>
      </c>
      <c r="C33" s="128" t="s">
        <v>98</v>
      </c>
      <c r="D33" s="210">
        <v>15000</v>
      </c>
      <c r="E33" s="211">
        <f t="shared" ref="E33:E41" si="7">SUM(F33-D33)</f>
        <v>0</v>
      </c>
      <c r="F33" s="212">
        <v>15000</v>
      </c>
    </row>
    <row r="34" spans="1:6" ht="26.1" customHeight="1" x14ac:dyDescent="0.25">
      <c r="A34" s="355"/>
      <c r="B34" s="158" t="s">
        <v>187</v>
      </c>
      <c r="C34" s="128" t="s">
        <v>221</v>
      </c>
      <c r="D34" s="210">
        <v>5000</v>
      </c>
      <c r="E34" s="211">
        <f t="shared" si="7"/>
        <v>0</v>
      </c>
      <c r="F34" s="212">
        <v>5000</v>
      </c>
    </row>
    <row r="35" spans="1:6" ht="24" customHeight="1" x14ac:dyDescent="0.25">
      <c r="A35" s="58">
        <v>92211</v>
      </c>
      <c r="B35" s="266" t="s">
        <v>202</v>
      </c>
      <c r="C35" s="129" t="s">
        <v>194</v>
      </c>
      <c r="D35" s="154">
        <v>0</v>
      </c>
      <c r="E35" s="211">
        <f t="shared" si="7"/>
        <v>1995.24</v>
      </c>
      <c r="F35" s="213">
        <v>1995.24</v>
      </c>
    </row>
    <row r="36" spans="1:6" ht="18" customHeight="1" x14ac:dyDescent="0.25">
      <c r="A36" s="135" t="s">
        <v>200</v>
      </c>
      <c r="B36" s="8" t="s">
        <v>8</v>
      </c>
      <c r="C36" s="11" t="s">
        <v>239</v>
      </c>
      <c r="D36" s="41">
        <f>SUM(D37:D41)</f>
        <v>271800</v>
      </c>
      <c r="E36" s="85">
        <f t="shared" si="7"/>
        <v>14640.570000000007</v>
      </c>
      <c r="F36" s="72">
        <f>SUM(F37:F41)</f>
        <v>286440.57</v>
      </c>
    </row>
    <row r="37" spans="1:6" ht="24" customHeight="1" x14ac:dyDescent="0.25">
      <c r="A37" s="123">
        <v>64132</v>
      </c>
      <c r="B37" s="145" t="s">
        <v>3</v>
      </c>
      <c r="C37" s="231" t="s">
        <v>99</v>
      </c>
      <c r="D37" s="225">
        <v>500</v>
      </c>
      <c r="E37" s="152">
        <f t="shared" si="7"/>
        <v>0</v>
      </c>
      <c r="F37" s="232">
        <v>500</v>
      </c>
    </row>
    <row r="38" spans="1:6" ht="27" customHeight="1" x14ac:dyDescent="0.25">
      <c r="A38" s="58">
        <v>66142</v>
      </c>
      <c r="B38" s="56" t="s">
        <v>258</v>
      </c>
      <c r="C38" s="233"/>
      <c r="D38" s="234">
        <v>0</v>
      </c>
      <c r="E38" s="211">
        <f t="shared" si="7"/>
        <v>10000</v>
      </c>
      <c r="F38" s="73">
        <v>10000</v>
      </c>
    </row>
    <row r="39" spans="1:6" ht="27" customHeight="1" x14ac:dyDescent="0.25">
      <c r="A39" s="205">
        <v>66151</v>
      </c>
      <c r="B39" s="7" t="s">
        <v>58</v>
      </c>
      <c r="C39" s="331" t="s">
        <v>100</v>
      </c>
      <c r="D39" s="215">
        <v>266300</v>
      </c>
      <c r="E39" s="223">
        <f t="shared" si="7"/>
        <v>-10000</v>
      </c>
      <c r="F39" s="74">
        <v>256300</v>
      </c>
    </row>
    <row r="40" spans="1:6" ht="24" customHeight="1" x14ac:dyDescent="0.25">
      <c r="A40" s="58">
        <v>65268</v>
      </c>
      <c r="B40" s="17" t="s">
        <v>59</v>
      </c>
      <c r="C40" s="332"/>
      <c r="D40" s="216">
        <v>5000</v>
      </c>
      <c r="E40" s="211">
        <f t="shared" si="7"/>
        <v>0</v>
      </c>
      <c r="F40" s="75">
        <v>5000</v>
      </c>
    </row>
    <row r="41" spans="1:6" ht="24" customHeight="1" x14ac:dyDescent="0.25">
      <c r="A41" s="206">
        <v>92211</v>
      </c>
      <c r="B41" s="36" t="s">
        <v>202</v>
      </c>
      <c r="C41" s="102" t="s">
        <v>193</v>
      </c>
      <c r="D41" s="155">
        <v>0</v>
      </c>
      <c r="E41" s="211">
        <f t="shared" si="7"/>
        <v>14640.57</v>
      </c>
      <c r="F41" s="75">
        <v>14640.57</v>
      </c>
    </row>
    <row r="42" spans="1:6" ht="24" customHeight="1" x14ac:dyDescent="0.25">
      <c r="A42" s="159"/>
      <c r="B42" s="160"/>
      <c r="C42" s="126"/>
      <c r="D42" s="181"/>
      <c r="E42" s="35"/>
      <c r="F42" s="182"/>
    </row>
    <row r="43" spans="1:6" ht="24" customHeight="1" x14ac:dyDescent="0.25">
      <c r="B43" s="2"/>
      <c r="C43" s="2"/>
      <c r="D43" s="1"/>
      <c r="E43" s="1"/>
      <c r="F43" s="78" t="s">
        <v>94</v>
      </c>
    </row>
    <row r="44" spans="1:6" ht="23.25" customHeight="1" x14ac:dyDescent="0.25">
      <c r="A44" s="147" t="s">
        <v>199</v>
      </c>
      <c r="B44" s="89" t="s">
        <v>9</v>
      </c>
      <c r="C44" s="11" t="s">
        <v>239</v>
      </c>
      <c r="D44" s="41">
        <f>SUM(D45+D49+D50)</f>
        <v>85000</v>
      </c>
      <c r="E44" s="41">
        <f>SUM(E45:E50)</f>
        <v>4760.8</v>
      </c>
      <c r="F44" s="41">
        <f t="shared" ref="F44" si="8">SUM(F45+F49+F50)</f>
        <v>89760.8</v>
      </c>
    </row>
    <row r="45" spans="1:6" ht="24" customHeight="1" x14ac:dyDescent="0.25">
      <c r="A45" s="204">
        <v>65268</v>
      </c>
      <c r="B45" s="17" t="s">
        <v>59</v>
      </c>
      <c r="C45" s="103" t="s">
        <v>102</v>
      </c>
      <c r="D45" s="216">
        <v>1000</v>
      </c>
      <c r="E45" s="211">
        <f>SUM(F45-D45)</f>
        <v>0</v>
      </c>
      <c r="F45" s="220">
        <v>1000</v>
      </c>
    </row>
    <row r="46" spans="1:6" ht="24" customHeight="1" x14ac:dyDescent="0.25">
      <c r="A46" s="58">
        <v>65264</v>
      </c>
      <c r="B46" s="17" t="s">
        <v>48</v>
      </c>
      <c r="C46" s="333" t="s">
        <v>101</v>
      </c>
      <c r="D46" s="219">
        <v>66000</v>
      </c>
      <c r="E46" s="211">
        <f t="shared" ref="E46:E48" si="9">SUM(F46-D46)</f>
        <v>5000</v>
      </c>
      <c r="F46" s="220">
        <v>71000</v>
      </c>
    </row>
    <row r="47" spans="1:6" ht="26.25" customHeight="1" x14ac:dyDescent="0.25">
      <c r="A47" s="58">
        <v>65269</v>
      </c>
      <c r="B47" s="7" t="s">
        <v>70</v>
      </c>
      <c r="C47" s="331"/>
      <c r="D47" s="215">
        <v>10000</v>
      </c>
      <c r="E47" s="211">
        <f>SUM(F47-D47)</f>
        <v>-5000</v>
      </c>
      <c r="F47" s="221">
        <v>5000</v>
      </c>
    </row>
    <row r="48" spans="1:6" ht="26.25" customHeight="1" x14ac:dyDescent="0.25">
      <c r="A48" s="204">
        <v>63414</v>
      </c>
      <c r="B48" s="17" t="s">
        <v>62</v>
      </c>
      <c r="C48" s="331"/>
      <c r="D48" s="216">
        <v>8000</v>
      </c>
      <c r="E48" s="211">
        <f t="shared" si="9"/>
        <v>0</v>
      </c>
      <c r="F48" s="220">
        <v>8000</v>
      </c>
    </row>
    <row r="49" spans="1:6" ht="25.5" customHeight="1" x14ac:dyDescent="0.25">
      <c r="A49" s="58"/>
      <c r="B49" s="17"/>
      <c r="C49" s="207" t="s">
        <v>189</v>
      </c>
      <c r="D49" s="155">
        <f>SUM(D46:D48)</f>
        <v>84000</v>
      </c>
      <c r="E49" s="235">
        <f t="shared" ref="E49:F49" si="10">SUM(E46:E48)</f>
        <v>0</v>
      </c>
      <c r="F49" s="235">
        <f t="shared" si="10"/>
        <v>84000</v>
      </c>
    </row>
    <row r="50" spans="1:6" ht="21" customHeight="1" x14ac:dyDescent="0.25">
      <c r="A50" s="206">
        <v>92211</v>
      </c>
      <c r="B50" s="36" t="s">
        <v>202</v>
      </c>
      <c r="C50" s="102" t="s">
        <v>103</v>
      </c>
      <c r="D50" s="156">
        <v>0</v>
      </c>
      <c r="E50" s="209">
        <f>SUM(F50-D50)</f>
        <v>4760.8</v>
      </c>
      <c r="F50" s="218">
        <v>4760.8</v>
      </c>
    </row>
    <row r="51" spans="1:6" ht="23.25" customHeight="1" x14ac:dyDescent="0.25">
      <c r="A51" s="275" t="s">
        <v>198</v>
      </c>
      <c r="B51" s="89" t="s">
        <v>96</v>
      </c>
      <c r="C51" s="11" t="s">
        <v>239</v>
      </c>
      <c r="D51" s="40">
        <f>SUM(D52:D53)</f>
        <v>30000</v>
      </c>
      <c r="E51" s="40">
        <f t="shared" ref="E51:F51" si="11">SUM(E52:E53)</f>
        <v>8886.85</v>
      </c>
      <c r="F51" s="40">
        <f t="shared" si="11"/>
        <v>38886.85</v>
      </c>
    </row>
    <row r="52" spans="1:6" ht="42" customHeight="1" x14ac:dyDescent="0.25">
      <c r="A52" s="205">
        <v>636120</v>
      </c>
      <c r="B52" s="17" t="s">
        <v>211</v>
      </c>
      <c r="C52" s="103" t="s">
        <v>104</v>
      </c>
      <c r="D52" s="216">
        <v>30000</v>
      </c>
      <c r="E52" s="211">
        <f t="shared" ref="E52:E53" si="12">SUM(F52-D52)</f>
        <v>0</v>
      </c>
      <c r="F52" s="73">
        <v>30000</v>
      </c>
    </row>
    <row r="53" spans="1:6" ht="24" customHeight="1" x14ac:dyDescent="0.25">
      <c r="A53" s="58">
        <v>92211</v>
      </c>
      <c r="B53" s="17" t="s">
        <v>202</v>
      </c>
      <c r="C53" s="102" t="s">
        <v>190</v>
      </c>
      <c r="D53" s="222">
        <v>0</v>
      </c>
      <c r="E53" s="211">
        <f t="shared" si="12"/>
        <v>8886.85</v>
      </c>
      <c r="F53" s="73">
        <v>8886.85</v>
      </c>
    </row>
    <row r="54" spans="1:6" ht="24" customHeight="1" x14ac:dyDescent="0.25">
      <c r="A54" s="148">
        <v>636121</v>
      </c>
      <c r="B54" s="38" t="s">
        <v>191</v>
      </c>
      <c r="C54" s="102"/>
      <c r="D54" s="186">
        <v>5885000</v>
      </c>
      <c r="E54" s="211">
        <f t="shared" ref="E54" si="13">SUM(F54-D54)</f>
        <v>915000</v>
      </c>
      <c r="F54" s="234">
        <v>6800000</v>
      </c>
    </row>
    <row r="55" spans="1:6" ht="24" customHeight="1" x14ac:dyDescent="0.25">
      <c r="A55" s="55"/>
      <c r="B55" s="125" t="s">
        <v>192</v>
      </c>
      <c r="C55" s="102"/>
      <c r="D55" s="267">
        <f>SUM(D51+D54)</f>
        <v>5915000</v>
      </c>
      <c r="E55" s="267">
        <f t="shared" ref="E55:F55" si="14">SUM(E51+E54)</f>
        <v>923886.85</v>
      </c>
      <c r="F55" s="267">
        <f t="shared" si="14"/>
        <v>6838886.8499999996</v>
      </c>
    </row>
    <row r="56" spans="1:6" ht="24.75" customHeight="1" x14ac:dyDescent="0.25">
      <c r="A56" s="147" t="s">
        <v>197</v>
      </c>
      <c r="B56" s="89" t="s">
        <v>10</v>
      </c>
      <c r="C56" s="278" t="s">
        <v>239</v>
      </c>
      <c r="D56" s="279">
        <f>D57</f>
        <v>70000</v>
      </c>
      <c r="E56" s="279">
        <f t="shared" ref="E56" si="15">E57</f>
        <v>55000</v>
      </c>
      <c r="F56" s="279">
        <v>125000</v>
      </c>
    </row>
    <row r="57" spans="1:6" ht="24" customHeight="1" x14ac:dyDescent="0.25">
      <c r="A57" s="123">
        <v>63613</v>
      </c>
      <c r="B57" s="127" t="s">
        <v>5</v>
      </c>
      <c r="C57" s="126" t="s">
        <v>97</v>
      </c>
      <c r="D57" s="219">
        <v>70000</v>
      </c>
      <c r="E57" s="211">
        <f t="shared" ref="E57" si="16">SUM(F57-D57)</f>
        <v>55000</v>
      </c>
      <c r="F57" s="219">
        <v>125000</v>
      </c>
    </row>
    <row r="58" spans="1:6" ht="30.75" customHeight="1" x14ac:dyDescent="0.25">
      <c r="A58" s="276" t="s">
        <v>196</v>
      </c>
      <c r="B58" s="89" t="s">
        <v>85</v>
      </c>
      <c r="C58" s="89"/>
      <c r="D58" s="277">
        <f>SUM(D59:D61)</f>
        <v>100000</v>
      </c>
      <c r="E58" s="277">
        <f t="shared" ref="E58:F58" si="17">SUM(E59:E61)</f>
        <v>63794.99</v>
      </c>
      <c r="F58" s="277">
        <f t="shared" si="17"/>
        <v>163794.99</v>
      </c>
    </row>
    <row r="59" spans="1:6" ht="30.75" customHeight="1" x14ac:dyDescent="0.25">
      <c r="A59" s="204">
        <v>638113</v>
      </c>
      <c r="B59" s="17" t="s">
        <v>204</v>
      </c>
      <c r="C59" s="98"/>
      <c r="D59" s="216">
        <v>77500</v>
      </c>
      <c r="E59" s="211">
        <f>SUM(F59-D59)</f>
        <v>0</v>
      </c>
      <c r="F59" s="73">
        <v>77500</v>
      </c>
    </row>
    <row r="60" spans="1:6" ht="26.25" customHeight="1" x14ac:dyDescent="0.25">
      <c r="A60" s="204">
        <v>638115</v>
      </c>
      <c r="B60" s="17" t="s">
        <v>205</v>
      </c>
      <c r="C60" s="98"/>
      <c r="D60" s="216">
        <v>22500</v>
      </c>
      <c r="E60" s="211">
        <f>SUM(F60-D60)</f>
        <v>0</v>
      </c>
      <c r="F60" s="73">
        <v>22500</v>
      </c>
    </row>
    <row r="61" spans="1:6" ht="24" customHeight="1" x14ac:dyDescent="0.25">
      <c r="A61" s="58">
        <v>92211</v>
      </c>
      <c r="B61" s="28" t="s">
        <v>203</v>
      </c>
      <c r="C61" s="28"/>
      <c r="D61" s="157">
        <v>0</v>
      </c>
      <c r="E61" s="223">
        <f>SUM(F61-D61)</f>
        <v>63794.99</v>
      </c>
      <c r="F61" s="88">
        <v>63794.99</v>
      </c>
    </row>
    <row r="62" spans="1:6" ht="18" customHeight="1" x14ac:dyDescent="0.25">
      <c r="A62" s="43"/>
      <c r="B62" s="12"/>
      <c r="C62" s="12"/>
      <c r="D62" s="44"/>
      <c r="E62" s="35"/>
      <c r="F62" s="77"/>
    </row>
    <row r="63" spans="1:6" ht="18" customHeight="1" x14ac:dyDescent="0.25">
      <c r="A63" s="43"/>
      <c r="B63" s="12"/>
      <c r="C63" s="12"/>
      <c r="D63" s="44"/>
      <c r="E63" s="35"/>
      <c r="F63" s="77"/>
    </row>
    <row r="64" spans="1:6" ht="18" customHeight="1" x14ac:dyDescent="0.25">
      <c r="A64" s="43"/>
      <c r="B64" s="12"/>
      <c r="C64" s="12"/>
      <c r="D64" s="44"/>
      <c r="E64" s="35"/>
      <c r="F64" s="77"/>
    </row>
    <row r="65" spans="1:6" ht="18" customHeight="1" x14ac:dyDescent="0.25">
      <c r="A65" s="43"/>
      <c r="B65" s="12"/>
      <c r="C65" s="12"/>
      <c r="D65" s="44"/>
      <c r="E65" s="35"/>
      <c r="F65" s="77"/>
    </row>
    <row r="66" spans="1:6" ht="18" customHeight="1" x14ac:dyDescent="0.25">
      <c r="A66" s="43"/>
      <c r="B66" s="12"/>
      <c r="C66" s="12"/>
      <c r="D66" s="44"/>
      <c r="E66" s="35"/>
      <c r="F66" s="77"/>
    </row>
    <row r="67" spans="1:6" ht="18" customHeight="1" x14ac:dyDescent="0.25">
      <c r="A67" s="43"/>
      <c r="B67" s="12"/>
      <c r="C67" s="12"/>
      <c r="D67" s="44"/>
      <c r="E67" s="35"/>
      <c r="F67" s="77"/>
    </row>
    <row r="68" spans="1:6" ht="18" customHeight="1" x14ac:dyDescent="0.25">
      <c r="A68" s="43"/>
      <c r="B68" s="12"/>
      <c r="C68" s="12"/>
      <c r="D68" s="44"/>
      <c r="E68" s="35"/>
      <c r="F68" s="77"/>
    </row>
    <row r="69" spans="1:6" ht="18" customHeight="1" x14ac:dyDescent="0.25">
      <c r="A69" s="43"/>
      <c r="B69" s="12"/>
      <c r="C69" s="12"/>
      <c r="D69" s="44"/>
      <c r="E69" s="35"/>
      <c r="F69" s="77"/>
    </row>
    <row r="70" spans="1:6" ht="18" customHeight="1" x14ac:dyDescent="0.25">
      <c r="A70" s="43"/>
      <c r="B70" s="12"/>
      <c r="C70" s="12"/>
      <c r="D70" s="44"/>
      <c r="E70" s="35"/>
      <c r="F70" s="77"/>
    </row>
    <row r="71" spans="1:6" ht="18" customHeight="1" x14ac:dyDescent="0.25">
      <c r="A71" s="43"/>
      <c r="B71" s="12"/>
      <c r="C71" s="12"/>
      <c r="D71" s="44"/>
      <c r="E71" s="35"/>
      <c r="F71" s="77"/>
    </row>
    <row r="72" spans="1:6" ht="18" customHeight="1" x14ac:dyDescent="0.25">
      <c r="A72" s="43"/>
      <c r="B72" s="12"/>
      <c r="C72" s="12"/>
      <c r="D72" s="44"/>
      <c r="E72" s="35"/>
      <c r="F72" s="77"/>
    </row>
    <row r="73" spans="1:6" ht="18" customHeight="1" x14ac:dyDescent="0.25">
      <c r="A73" s="43"/>
      <c r="B73" s="12"/>
      <c r="C73" s="12"/>
      <c r="D73" s="44"/>
      <c r="E73" s="35"/>
      <c r="F73" s="77"/>
    </row>
    <row r="74" spans="1:6" ht="18" customHeight="1" x14ac:dyDescent="0.25">
      <c r="A74" s="43"/>
      <c r="B74" s="12"/>
      <c r="C74" s="12"/>
      <c r="D74" s="44"/>
      <c r="E74" s="35"/>
      <c r="F74" s="77"/>
    </row>
    <row r="75" spans="1:6" ht="18" customHeight="1" x14ac:dyDescent="0.25">
      <c r="A75" s="43"/>
      <c r="B75" s="12"/>
      <c r="C75" s="12"/>
      <c r="D75" s="44"/>
      <c r="E75" s="35"/>
      <c r="F75" s="77"/>
    </row>
    <row r="76" spans="1:6" ht="18" customHeight="1" x14ac:dyDescent="0.25">
      <c r="A76" s="43"/>
      <c r="B76" s="12"/>
      <c r="C76" s="12"/>
      <c r="D76" s="44"/>
      <c r="E76" s="35"/>
      <c r="F76" s="77"/>
    </row>
    <row r="77" spans="1:6" ht="18" customHeight="1" x14ac:dyDescent="0.25">
      <c r="A77" s="43"/>
      <c r="B77" s="12"/>
      <c r="C77" s="12"/>
      <c r="D77" s="44"/>
      <c r="E77" s="35"/>
      <c r="F77" s="77"/>
    </row>
    <row r="78" spans="1:6" ht="18" customHeight="1" x14ac:dyDescent="0.25">
      <c r="A78" s="43"/>
      <c r="B78" s="12"/>
      <c r="C78" s="12"/>
      <c r="D78" s="44"/>
      <c r="E78" s="35"/>
      <c r="F78" s="77"/>
    </row>
    <row r="79" spans="1:6" ht="18" customHeight="1" x14ac:dyDescent="0.25">
      <c r="A79" s="43"/>
      <c r="B79" s="12"/>
      <c r="C79" s="12"/>
      <c r="D79" s="44"/>
      <c r="E79" s="35"/>
      <c r="F79" s="77"/>
    </row>
    <row r="80" spans="1:6" ht="18" customHeight="1" x14ac:dyDescent="0.25">
      <c r="A80" s="43"/>
      <c r="B80" s="12"/>
      <c r="C80" s="12"/>
      <c r="D80" s="44"/>
      <c r="E80" s="35"/>
      <c r="F80" s="77"/>
    </row>
    <row r="81" spans="1:6" ht="18" customHeight="1" x14ac:dyDescent="0.25">
      <c r="A81" s="43"/>
      <c r="B81" s="12"/>
      <c r="C81" s="12"/>
      <c r="D81" s="44"/>
      <c r="E81" s="35"/>
      <c r="F81" s="77"/>
    </row>
    <row r="82" spans="1:6" ht="24" customHeight="1" x14ac:dyDescent="0.25">
      <c r="B82" s="2"/>
      <c r="C82" s="2"/>
      <c r="D82" s="1"/>
      <c r="E82" s="1"/>
      <c r="F82" s="78" t="s">
        <v>237</v>
      </c>
    </row>
    <row r="83" spans="1:6" ht="15" customHeight="1" x14ac:dyDescent="0.25">
      <c r="A83" s="314" t="s">
        <v>216</v>
      </c>
      <c r="B83" s="316" t="s">
        <v>1</v>
      </c>
      <c r="C83" s="318" t="s">
        <v>217</v>
      </c>
      <c r="D83" s="140" t="s">
        <v>61</v>
      </c>
      <c r="E83" s="322" t="s">
        <v>90</v>
      </c>
      <c r="F83" s="68" t="s">
        <v>92</v>
      </c>
    </row>
    <row r="84" spans="1:6" ht="15" customHeight="1" x14ac:dyDescent="0.25">
      <c r="A84" s="315"/>
      <c r="B84" s="317"/>
      <c r="C84" s="319"/>
      <c r="D84" s="141" t="s">
        <v>76</v>
      </c>
      <c r="E84" s="323"/>
      <c r="F84" s="69" t="s">
        <v>91</v>
      </c>
    </row>
    <row r="85" spans="1:6" ht="24" customHeight="1" x14ac:dyDescent="0.25">
      <c r="A85" s="93">
        <v>3</v>
      </c>
      <c r="B85" s="94" t="s">
        <v>11</v>
      </c>
      <c r="C85" s="180" t="s">
        <v>235</v>
      </c>
      <c r="D85" s="95">
        <f>SUM(D89+D159+D227)</f>
        <v>7441063</v>
      </c>
      <c r="E85" s="95">
        <f>SUM(E89+E159+E227)</f>
        <v>1198434.45</v>
      </c>
      <c r="F85" s="95">
        <f>SUM(F89+F159+F227)</f>
        <v>8639497.4499999993</v>
      </c>
    </row>
    <row r="86" spans="1:6" ht="15.75" customHeight="1" x14ac:dyDescent="0.25">
      <c r="A86" s="170" t="s">
        <v>232</v>
      </c>
      <c r="B86" s="364" t="s">
        <v>215</v>
      </c>
      <c r="C86" s="364"/>
      <c r="D86" s="364"/>
      <c r="E86" s="364"/>
      <c r="F86" s="365"/>
    </row>
    <row r="87" spans="1:6" ht="15.75" customHeight="1" x14ac:dyDescent="0.25">
      <c r="A87" s="366" t="s">
        <v>234</v>
      </c>
      <c r="B87" s="366"/>
      <c r="C87" s="366"/>
      <c r="D87" s="366"/>
      <c r="E87" s="366"/>
      <c r="F87" s="367"/>
    </row>
    <row r="88" spans="1:6" ht="15.75" customHeight="1" x14ac:dyDescent="0.25">
      <c r="A88" s="170" t="s">
        <v>220</v>
      </c>
      <c r="B88" s="368" t="s">
        <v>238</v>
      </c>
      <c r="C88" s="368"/>
      <c r="D88" s="368"/>
      <c r="E88" s="368"/>
      <c r="F88" s="369"/>
    </row>
    <row r="89" spans="1:6" ht="24" customHeight="1" x14ac:dyDescent="0.25">
      <c r="A89" s="362" t="s">
        <v>295</v>
      </c>
      <c r="B89" s="363"/>
      <c r="C89" s="183"/>
      <c r="D89" s="184">
        <f>SUM(D90+D136)</f>
        <v>979263</v>
      </c>
      <c r="E89" s="184">
        <f>SUM(E90+E136)</f>
        <v>134356</v>
      </c>
      <c r="F89" s="184">
        <f>SUM(F90+F136)</f>
        <v>1113619</v>
      </c>
    </row>
    <row r="90" spans="1:6" ht="24" customHeight="1" x14ac:dyDescent="0.25">
      <c r="A90" s="139" t="s">
        <v>6</v>
      </c>
      <c r="B90" s="90" t="s">
        <v>12</v>
      </c>
      <c r="C90" s="90" t="s">
        <v>218</v>
      </c>
      <c r="D90" s="65">
        <f>SUM(D91:D135)</f>
        <v>689263</v>
      </c>
      <c r="E90" s="65">
        <f>SUM(E91:E135)</f>
        <v>92556</v>
      </c>
      <c r="F90" s="65">
        <f>SUM(F91:F135)</f>
        <v>781819</v>
      </c>
    </row>
    <row r="91" spans="1:6" ht="24" customHeight="1" x14ac:dyDescent="0.25">
      <c r="A91" s="53">
        <v>321190</v>
      </c>
      <c r="B91" s="29" t="s">
        <v>73</v>
      </c>
      <c r="C91" s="110" t="s">
        <v>105</v>
      </c>
      <c r="D91" s="214">
        <v>20000</v>
      </c>
      <c r="E91" s="152">
        <f t="shared" ref="E91:E135" si="18">SUM(F91-D91)</f>
        <v>10000</v>
      </c>
      <c r="F91" s="79">
        <v>30000</v>
      </c>
    </row>
    <row r="92" spans="1:6" ht="24" customHeight="1" x14ac:dyDescent="0.25">
      <c r="A92" s="53">
        <v>321210</v>
      </c>
      <c r="B92" s="27" t="s">
        <v>74</v>
      </c>
      <c r="C92" s="111" t="s">
        <v>106</v>
      </c>
      <c r="D92" s="214">
        <v>218000</v>
      </c>
      <c r="E92" s="152">
        <f t="shared" si="18"/>
        <v>7000</v>
      </c>
      <c r="F92" s="79">
        <v>225000</v>
      </c>
    </row>
    <row r="93" spans="1:6" ht="24" customHeight="1" x14ac:dyDescent="0.25">
      <c r="A93" s="54">
        <v>321310</v>
      </c>
      <c r="B93" s="26" t="s">
        <v>49</v>
      </c>
      <c r="C93" s="112" t="s">
        <v>107</v>
      </c>
      <c r="D93" s="224">
        <v>5263</v>
      </c>
      <c r="E93" s="152">
        <f t="shared" si="18"/>
        <v>4737</v>
      </c>
      <c r="F93" s="80">
        <v>10000</v>
      </c>
    </row>
    <row r="94" spans="1:6" ht="24" customHeight="1" x14ac:dyDescent="0.25">
      <c r="A94" s="53">
        <v>321490</v>
      </c>
      <c r="B94" s="27" t="s">
        <v>13</v>
      </c>
      <c r="C94" s="111" t="s">
        <v>108</v>
      </c>
      <c r="D94" s="214">
        <v>0</v>
      </c>
      <c r="E94" s="152">
        <f t="shared" si="18"/>
        <v>1000</v>
      </c>
      <c r="F94" s="79">
        <v>1000</v>
      </c>
    </row>
    <row r="95" spans="1:6" ht="24" customHeight="1" x14ac:dyDescent="0.25">
      <c r="A95" s="53">
        <v>322110</v>
      </c>
      <c r="B95" s="26" t="s">
        <v>14</v>
      </c>
      <c r="C95" s="112" t="s">
        <v>109</v>
      </c>
      <c r="D95" s="214">
        <v>20000</v>
      </c>
      <c r="E95" s="152">
        <f t="shared" si="18"/>
        <v>5000</v>
      </c>
      <c r="F95" s="79">
        <v>25000</v>
      </c>
    </row>
    <row r="96" spans="1:6" ht="27" customHeight="1" x14ac:dyDescent="0.25">
      <c r="A96" s="53">
        <v>322190</v>
      </c>
      <c r="B96" s="26" t="s">
        <v>50</v>
      </c>
      <c r="C96" s="112" t="s">
        <v>110</v>
      </c>
      <c r="D96" s="214">
        <v>20000</v>
      </c>
      <c r="E96" s="152">
        <f t="shared" si="18"/>
        <v>6000</v>
      </c>
      <c r="F96" s="79">
        <v>26000</v>
      </c>
    </row>
    <row r="97" spans="1:6" ht="24" customHeight="1" x14ac:dyDescent="0.25">
      <c r="A97" s="53">
        <v>322290</v>
      </c>
      <c r="B97" s="29" t="s">
        <v>51</v>
      </c>
      <c r="C97" s="110" t="s">
        <v>111</v>
      </c>
      <c r="D97" s="214">
        <v>20000</v>
      </c>
      <c r="E97" s="152">
        <f t="shared" si="18"/>
        <v>5000</v>
      </c>
      <c r="F97" s="79">
        <v>25000</v>
      </c>
    </row>
    <row r="98" spans="1:6" ht="24" customHeight="1" x14ac:dyDescent="0.25">
      <c r="A98" s="53">
        <v>322310</v>
      </c>
      <c r="B98" s="27" t="s">
        <v>15</v>
      </c>
      <c r="C98" s="111" t="s">
        <v>112</v>
      </c>
      <c r="D98" s="214">
        <v>40000</v>
      </c>
      <c r="E98" s="152">
        <f t="shared" si="18"/>
        <v>2000</v>
      </c>
      <c r="F98" s="79">
        <v>42000</v>
      </c>
    </row>
    <row r="99" spans="1:6" ht="24" customHeight="1" x14ac:dyDescent="0.25">
      <c r="A99" s="53">
        <v>322330</v>
      </c>
      <c r="B99" s="27" t="s">
        <v>16</v>
      </c>
      <c r="C99" s="111" t="s">
        <v>113</v>
      </c>
      <c r="D99" s="214">
        <v>53000</v>
      </c>
      <c r="E99" s="152">
        <f t="shared" si="18"/>
        <v>0</v>
      </c>
      <c r="F99" s="79">
        <v>53000</v>
      </c>
    </row>
    <row r="100" spans="1:6" ht="24" customHeight="1" x14ac:dyDescent="0.25">
      <c r="A100" s="53">
        <v>322340</v>
      </c>
      <c r="B100" s="27" t="s">
        <v>17</v>
      </c>
      <c r="C100" s="111" t="s">
        <v>114</v>
      </c>
      <c r="D100" s="214">
        <v>4200</v>
      </c>
      <c r="E100" s="152">
        <f t="shared" si="18"/>
        <v>2800</v>
      </c>
      <c r="F100" s="79">
        <v>7000</v>
      </c>
    </row>
    <row r="101" spans="1:6" ht="29.25" customHeight="1" x14ac:dyDescent="0.25">
      <c r="A101" s="54">
        <v>322440</v>
      </c>
      <c r="B101" s="26" t="s">
        <v>52</v>
      </c>
      <c r="C101" s="112" t="s">
        <v>115</v>
      </c>
      <c r="D101" s="224">
        <v>20000</v>
      </c>
      <c r="E101" s="152">
        <f t="shared" si="18"/>
        <v>14500</v>
      </c>
      <c r="F101" s="80">
        <v>34500</v>
      </c>
    </row>
    <row r="102" spans="1:6" ht="24" customHeight="1" x14ac:dyDescent="0.25">
      <c r="A102" s="53">
        <v>322510</v>
      </c>
      <c r="B102" s="27" t="s">
        <v>18</v>
      </c>
      <c r="C102" s="111" t="s">
        <v>116</v>
      </c>
      <c r="D102" s="214">
        <v>5000</v>
      </c>
      <c r="E102" s="152">
        <f t="shared" si="18"/>
        <v>2719</v>
      </c>
      <c r="F102" s="79">
        <v>7719</v>
      </c>
    </row>
    <row r="103" spans="1:6" ht="24" customHeight="1" x14ac:dyDescent="0.25">
      <c r="A103" s="53">
        <v>322520</v>
      </c>
      <c r="B103" s="27" t="s">
        <v>19</v>
      </c>
      <c r="C103" s="111" t="s">
        <v>117</v>
      </c>
      <c r="D103" s="214">
        <v>2000</v>
      </c>
      <c r="E103" s="152">
        <f t="shared" si="18"/>
        <v>0</v>
      </c>
      <c r="F103" s="79">
        <v>2000</v>
      </c>
    </row>
    <row r="104" spans="1:6" ht="24" customHeight="1" x14ac:dyDescent="0.25">
      <c r="A104" s="53">
        <v>322710</v>
      </c>
      <c r="B104" s="25" t="s">
        <v>20</v>
      </c>
      <c r="C104" s="113" t="s">
        <v>118</v>
      </c>
      <c r="D104" s="214">
        <v>1000</v>
      </c>
      <c r="E104" s="152">
        <f t="shared" si="18"/>
        <v>0</v>
      </c>
      <c r="F104" s="79">
        <v>1000</v>
      </c>
    </row>
    <row r="105" spans="1:6" ht="24" customHeight="1" x14ac:dyDescent="0.25">
      <c r="A105" s="53">
        <v>323110</v>
      </c>
      <c r="B105" s="27" t="s">
        <v>60</v>
      </c>
      <c r="C105" s="111" t="s">
        <v>119</v>
      </c>
      <c r="D105" s="214">
        <v>24000</v>
      </c>
      <c r="E105" s="152">
        <f t="shared" si="18"/>
        <v>1000</v>
      </c>
      <c r="F105" s="79">
        <v>25000</v>
      </c>
    </row>
    <row r="106" spans="1:6" ht="24" customHeight="1" x14ac:dyDescent="0.25">
      <c r="A106" s="53">
        <v>323130</v>
      </c>
      <c r="B106" s="27" t="s">
        <v>53</v>
      </c>
      <c r="C106" s="111" t="s">
        <v>120</v>
      </c>
      <c r="D106" s="214">
        <v>4000</v>
      </c>
      <c r="E106" s="152">
        <f t="shared" si="18"/>
        <v>0</v>
      </c>
      <c r="F106" s="79">
        <v>4000</v>
      </c>
    </row>
    <row r="107" spans="1:6" ht="24" customHeight="1" x14ac:dyDescent="0.25">
      <c r="A107" s="53">
        <v>323190</v>
      </c>
      <c r="B107" s="27" t="s">
        <v>22</v>
      </c>
      <c r="C107" s="111" t="s">
        <v>121</v>
      </c>
      <c r="D107" s="214">
        <v>1000</v>
      </c>
      <c r="E107" s="211">
        <f t="shared" si="18"/>
        <v>2000</v>
      </c>
      <c r="F107" s="79">
        <v>3000</v>
      </c>
    </row>
    <row r="108" spans="1:6" ht="28.5" customHeight="1" x14ac:dyDescent="0.25">
      <c r="A108" s="53">
        <v>323290</v>
      </c>
      <c r="B108" s="26" t="s">
        <v>54</v>
      </c>
      <c r="C108" s="112" t="s">
        <v>122</v>
      </c>
      <c r="D108" s="214">
        <v>20000</v>
      </c>
      <c r="E108" s="152">
        <f t="shared" si="18"/>
        <v>14500</v>
      </c>
      <c r="F108" s="79">
        <v>34500</v>
      </c>
    </row>
    <row r="109" spans="1:6" ht="24" customHeight="1" x14ac:dyDescent="0.25">
      <c r="A109" s="53">
        <v>323390</v>
      </c>
      <c r="B109" s="27" t="s">
        <v>23</v>
      </c>
      <c r="C109" s="111" t="s">
        <v>123</v>
      </c>
      <c r="D109" s="214">
        <v>1000</v>
      </c>
      <c r="E109" s="211">
        <f t="shared" si="18"/>
        <v>0</v>
      </c>
      <c r="F109" s="79">
        <v>1000</v>
      </c>
    </row>
    <row r="110" spans="1:6" ht="27" customHeight="1" x14ac:dyDescent="0.25">
      <c r="A110" s="54">
        <v>323490</v>
      </c>
      <c r="B110" s="26" t="s">
        <v>88</v>
      </c>
      <c r="C110" s="112" t="s">
        <v>124</v>
      </c>
      <c r="D110" s="224">
        <v>23000</v>
      </c>
      <c r="E110" s="152">
        <f t="shared" ref="E110:E116" si="19">SUM(F110-D110)</f>
        <v>0</v>
      </c>
      <c r="F110" s="80">
        <v>23000</v>
      </c>
    </row>
    <row r="111" spans="1:6" ht="25.5" x14ac:dyDescent="0.25">
      <c r="A111" s="53">
        <v>323590</v>
      </c>
      <c r="B111" s="26" t="s">
        <v>87</v>
      </c>
      <c r="C111" s="112" t="s">
        <v>125</v>
      </c>
      <c r="D111" s="214">
        <v>115000</v>
      </c>
      <c r="E111" s="211">
        <f t="shared" si="19"/>
        <v>0</v>
      </c>
      <c r="F111" s="79">
        <v>115000</v>
      </c>
    </row>
    <row r="112" spans="1:6" ht="26.25" customHeight="1" x14ac:dyDescent="0.25">
      <c r="A112" s="53">
        <v>323610</v>
      </c>
      <c r="B112" s="26" t="s">
        <v>24</v>
      </c>
      <c r="C112" s="112" t="s">
        <v>126</v>
      </c>
      <c r="D112" s="214">
        <v>8000</v>
      </c>
      <c r="E112" s="152">
        <f t="shared" si="19"/>
        <v>-1000</v>
      </c>
      <c r="F112" s="79">
        <v>7000</v>
      </c>
    </row>
    <row r="113" spans="1:6" ht="24" customHeight="1" x14ac:dyDescent="0.25">
      <c r="A113" s="53">
        <v>323690</v>
      </c>
      <c r="B113" s="25" t="s">
        <v>25</v>
      </c>
      <c r="C113" s="113" t="s">
        <v>127</v>
      </c>
      <c r="D113" s="214">
        <v>0</v>
      </c>
      <c r="E113" s="152">
        <f t="shared" si="19"/>
        <v>0</v>
      </c>
      <c r="F113" s="79">
        <v>0</v>
      </c>
    </row>
    <row r="114" spans="1:6" ht="21.95" customHeight="1" x14ac:dyDescent="0.25">
      <c r="A114" s="53">
        <v>323710</v>
      </c>
      <c r="B114" s="26" t="s">
        <v>26</v>
      </c>
      <c r="C114" s="112" t="s">
        <v>128</v>
      </c>
      <c r="D114" s="214">
        <v>0</v>
      </c>
      <c r="E114" s="152">
        <f t="shared" si="19"/>
        <v>0</v>
      </c>
      <c r="F114" s="79">
        <v>0</v>
      </c>
    </row>
    <row r="115" spans="1:6" ht="21.95" customHeight="1" x14ac:dyDescent="0.25">
      <c r="A115" s="53">
        <v>323720</v>
      </c>
      <c r="B115" s="27" t="s">
        <v>27</v>
      </c>
      <c r="C115" s="111" t="s">
        <v>129</v>
      </c>
      <c r="D115" s="214">
        <v>3000</v>
      </c>
      <c r="E115" s="152">
        <f t="shared" si="19"/>
        <v>1000</v>
      </c>
      <c r="F115" s="79">
        <v>4000</v>
      </c>
    </row>
    <row r="116" spans="1:6" ht="24" customHeight="1" x14ac:dyDescent="0.25">
      <c r="A116" s="53">
        <v>323790</v>
      </c>
      <c r="B116" s="26" t="s">
        <v>75</v>
      </c>
      <c r="C116" s="112" t="s">
        <v>130</v>
      </c>
      <c r="D116" s="214">
        <v>1000</v>
      </c>
      <c r="E116" s="211">
        <f t="shared" si="19"/>
        <v>1000</v>
      </c>
      <c r="F116" s="79">
        <v>2000</v>
      </c>
    </row>
    <row r="117" spans="1:6" ht="24" customHeight="1" x14ac:dyDescent="0.25">
      <c r="A117" s="280"/>
      <c r="B117" s="281"/>
      <c r="C117" s="281"/>
      <c r="D117" s="282"/>
      <c r="E117" s="252"/>
      <c r="F117" s="283"/>
    </row>
    <row r="118" spans="1:6" ht="24" customHeight="1" x14ac:dyDescent="0.25">
      <c r="A118" s="16"/>
      <c r="B118" s="30"/>
      <c r="C118" s="30"/>
      <c r="D118" s="34"/>
      <c r="E118" s="34"/>
      <c r="F118" s="81" t="s">
        <v>225</v>
      </c>
    </row>
    <row r="119" spans="1:6" ht="15.75" customHeight="1" x14ac:dyDescent="0.25">
      <c r="A119" s="314" t="s">
        <v>216</v>
      </c>
      <c r="B119" s="316" t="s">
        <v>1</v>
      </c>
      <c r="C119" s="318" t="s">
        <v>217</v>
      </c>
      <c r="D119" s="140" t="s">
        <v>61</v>
      </c>
      <c r="E119" s="322" t="s">
        <v>90</v>
      </c>
      <c r="F119" s="68" t="s">
        <v>92</v>
      </c>
    </row>
    <row r="120" spans="1:6" ht="15" customHeight="1" x14ac:dyDescent="0.25">
      <c r="A120" s="315"/>
      <c r="B120" s="317"/>
      <c r="C120" s="319"/>
      <c r="D120" s="141" t="s">
        <v>253</v>
      </c>
      <c r="E120" s="323"/>
      <c r="F120" s="69" t="s">
        <v>254</v>
      </c>
    </row>
    <row r="121" spans="1:6" ht="24" customHeight="1" x14ac:dyDescent="0.25">
      <c r="A121" s="53">
        <v>323890</v>
      </c>
      <c r="B121" s="27" t="s">
        <v>28</v>
      </c>
      <c r="C121" s="111" t="s">
        <v>131</v>
      </c>
      <c r="D121" s="214">
        <v>1000</v>
      </c>
      <c r="E121" s="152">
        <f t="shared" si="18"/>
        <v>0</v>
      </c>
      <c r="F121" s="79">
        <v>1000</v>
      </c>
    </row>
    <row r="122" spans="1:6" ht="24" customHeight="1" x14ac:dyDescent="0.25">
      <c r="A122" s="53">
        <v>323910</v>
      </c>
      <c r="B122" s="26" t="s">
        <v>29</v>
      </c>
      <c r="C122" s="112" t="s">
        <v>132</v>
      </c>
      <c r="D122" s="214">
        <v>15000</v>
      </c>
      <c r="E122" s="152">
        <f t="shared" si="18"/>
        <v>0</v>
      </c>
      <c r="F122" s="79">
        <v>15000</v>
      </c>
    </row>
    <row r="123" spans="1:6" ht="24" customHeight="1" x14ac:dyDescent="0.25">
      <c r="A123" s="53">
        <v>323990</v>
      </c>
      <c r="B123" s="27" t="s">
        <v>265</v>
      </c>
      <c r="C123" s="111" t="s">
        <v>133</v>
      </c>
      <c r="D123" s="214">
        <v>500</v>
      </c>
      <c r="E123" s="211">
        <f t="shared" si="18"/>
        <v>4500</v>
      </c>
      <c r="F123" s="79">
        <v>5000</v>
      </c>
    </row>
    <row r="124" spans="1:6" ht="24" customHeight="1" x14ac:dyDescent="0.25">
      <c r="A124" s="53">
        <v>324120</v>
      </c>
      <c r="B124" s="26" t="s">
        <v>31</v>
      </c>
      <c r="C124" s="112" t="s">
        <v>134</v>
      </c>
      <c r="D124" s="214">
        <v>0</v>
      </c>
      <c r="E124" s="211">
        <f t="shared" si="18"/>
        <v>0</v>
      </c>
      <c r="F124" s="79">
        <v>0</v>
      </c>
    </row>
    <row r="125" spans="1:6" ht="24" customHeight="1" x14ac:dyDescent="0.25">
      <c r="A125" s="53">
        <v>329220</v>
      </c>
      <c r="B125" s="25" t="s">
        <v>32</v>
      </c>
      <c r="C125" s="113" t="s">
        <v>135</v>
      </c>
      <c r="D125" s="214">
        <v>3500</v>
      </c>
      <c r="E125" s="152">
        <f t="shared" si="18"/>
        <v>-3500</v>
      </c>
      <c r="F125" s="79">
        <v>0</v>
      </c>
    </row>
    <row r="126" spans="1:6" ht="24" customHeight="1" x14ac:dyDescent="0.25">
      <c r="A126" s="53">
        <v>329230</v>
      </c>
      <c r="B126" s="26" t="s">
        <v>33</v>
      </c>
      <c r="C126" s="112" t="s">
        <v>136</v>
      </c>
      <c r="D126" s="214">
        <v>0</v>
      </c>
      <c r="E126" s="152">
        <f t="shared" si="18"/>
        <v>0</v>
      </c>
      <c r="F126" s="79">
        <v>0</v>
      </c>
    </row>
    <row r="127" spans="1:6" ht="24" customHeight="1" x14ac:dyDescent="0.25">
      <c r="A127" s="53">
        <v>329310</v>
      </c>
      <c r="B127" s="27" t="s">
        <v>34</v>
      </c>
      <c r="C127" s="111" t="s">
        <v>137</v>
      </c>
      <c r="D127" s="214">
        <v>5000</v>
      </c>
      <c r="E127" s="152">
        <f t="shared" si="18"/>
        <v>0</v>
      </c>
      <c r="F127" s="79">
        <v>5000</v>
      </c>
    </row>
    <row r="128" spans="1:6" ht="24" customHeight="1" x14ac:dyDescent="0.25">
      <c r="A128" s="53">
        <v>329410</v>
      </c>
      <c r="B128" s="26" t="s">
        <v>35</v>
      </c>
      <c r="C128" s="112" t="s">
        <v>138</v>
      </c>
      <c r="D128" s="214">
        <v>200</v>
      </c>
      <c r="E128" s="152">
        <f t="shared" si="18"/>
        <v>0</v>
      </c>
      <c r="F128" s="79">
        <v>200</v>
      </c>
    </row>
    <row r="129" spans="1:6" ht="24" customHeight="1" x14ac:dyDescent="0.25">
      <c r="A129" s="53">
        <v>329520</v>
      </c>
      <c r="B129" s="27" t="s">
        <v>36</v>
      </c>
      <c r="C129" s="111" t="s">
        <v>139</v>
      </c>
      <c r="D129" s="214">
        <v>1000</v>
      </c>
      <c r="E129" s="152">
        <f t="shared" si="18"/>
        <v>2000</v>
      </c>
      <c r="F129" s="79">
        <v>3000</v>
      </c>
    </row>
    <row r="130" spans="1:6" ht="24" customHeight="1" x14ac:dyDescent="0.25">
      <c r="A130" s="53">
        <v>329990</v>
      </c>
      <c r="B130" s="26" t="s">
        <v>37</v>
      </c>
      <c r="C130" s="112" t="s">
        <v>140</v>
      </c>
      <c r="D130" s="214">
        <v>300</v>
      </c>
      <c r="E130" s="152">
        <f t="shared" si="18"/>
        <v>0</v>
      </c>
      <c r="F130" s="79">
        <v>300</v>
      </c>
    </row>
    <row r="131" spans="1:6" ht="26.25" customHeight="1" x14ac:dyDescent="0.25">
      <c r="A131" s="53">
        <v>343110</v>
      </c>
      <c r="B131" s="27" t="s">
        <v>55</v>
      </c>
      <c r="C131" s="111" t="s">
        <v>141</v>
      </c>
      <c r="D131" s="214">
        <v>4200</v>
      </c>
      <c r="E131" s="152">
        <f t="shared" si="18"/>
        <v>300</v>
      </c>
      <c r="F131" s="79">
        <v>4500</v>
      </c>
    </row>
    <row r="132" spans="1:6" ht="24" customHeight="1" x14ac:dyDescent="0.25">
      <c r="A132" s="53">
        <v>343390</v>
      </c>
      <c r="B132" s="26" t="s">
        <v>38</v>
      </c>
      <c r="C132" s="112" t="s">
        <v>142</v>
      </c>
      <c r="D132" s="214">
        <v>0</v>
      </c>
      <c r="E132" s="152">
        <f t="shared" si="18"/>
        <v>0</v>
      </c>
      <c r="F132" s="79">
        <v>0</v>
      </c>
    </row>
    <row r="133" spans="1:6" ht="24" customHeight="1" x14ac:dyDescent="0.25">
      <c r="A133" s="53">
        <v>343490</v>
      </c>
      <c r="B133" s="27" t="s">
        <v>39</v>
      </c>
      <c r="C133" s="111" t="s">
        <v>143</v>
      </c>
      <c r="D133" s="214">
        <v>100</v>
      </c>
      <c r="E133" s="152">
        <f t="shared" si="18"/>
        <v>0</v>
      </c>
      <c r="F133" s="79">
        <v>100</v>
      </c>
    </row>
    <row r="134" spans="1:6" ht="20.25" customHeight="1" x14ac:dyDescent="0.25">
      <c r="A134" s="53">
        <v>422730</v>
      </c>
      <c r="B134" s="26" t="s">
        <v>40</v>
      </c>
      <c r="C134" s="114" t="s">
        <v>144</v>
      </c>
      <c r="D134" s="225">
        <v>29000</v>
      </c>
      <c r="E134" s="152">
        <f t="shared" si="18"/>
        <v>10000</v>
      </c>
      <c r="F134" s="79">
        <v>39000</v>
      </c>
    </row>
    <row r="135" spans="1:6" ht="20.25" customHeight="1" x14ac:dyDescent="0.25">
      <c r="A135" s="53">
        <v>42411</v>
      </c>
      <c r="B135" s="26" t="s">
        <v>44</v>
      </c>
      <c r="C135" s="112" t="s">
        <v>145</v>
      </c>
      <c r="D135" s="214">
        <v>1000</v>
      </c>
      <c r="E135" s="211">
        <f t="shared" si="18"/>
        <v>0</v>
      </c>
      <c r="F135" s="79">
        <v>1000</v>
      </c>
    </row>
    <row r="136" spans="1:6" ht="21" customHeight="1" x14ac:dyDescent="0.25">
      <c r="A136" s="334" t="s">
        <v>289</v>
      </c>
      <c r="B136" s="335"/>
      <c r="C136" s="336"/>
      <c r="D136" s="91">
        <f>SUM(D141+D140)</f>
        <v>290000</v>
      </c>
      <c r="E136" s="91">
        <f t="shared" ref="E136:F136" si="20">SUM(E141+E140)</f>
        <v>41800</v>
      </c>
      <c r="F136" s="91">
        <f t="shared" si="20"/>
        <v>331800</v>
      </c>
    </row>
    <row r="137" spans="1:6" ht="21" customHeight="1" x14ac:dyDescent="0.25">
      <c r="A137" s="60">
        <v>42123</v>
      </c>
      <c r="B137" s="18" t="s">
        <v>285</v>
      </c>
      <c r="C137" s="303"/>
      <c r="D137" s="150">
        <v>0</v>
      </c>
      <c r="E137" s="152">
        <f>SUM(F137-D137)</f>
        <v>145000</v>
      </c>
      <c r="F137" s="83">
        <v>145000</v>
      </c>
    </row>
    <row r="138" spans="1:6" ht="21" customHeight="1" x14ac:dyDescent="0.25">
      <c r="A138" s="60">
        <v>32321</v>
      </c>
      <c r="B138" s="18" t="s">
        <v>288</v>
      </c>
      <c r="C138" s="304"/>
      <c r="D138" s="150">
        <v>145000</v>
      </c>
      <c r="E138" s="152">
        <f>SUM(F138-D138)</f>
        <v>-145000</v>
      </c>
      <c r="F138" s="83">
        <v>0</v>
      </c>
    </row>
    <row r="139" spans="1:6" ht="21" customHeight="1" x14ac:dyDescent="0.25">
      <c r="A139" s="60">
        <v>42273</v>
      </c>
      <c r="B139" s="18" t="s">
        <v>40</v>
      </c>
      <c r="C139" s="305"/>
      <c r="D139" s="150">
        <v>100000</v>
      </c>
      <c r="E139" s="211">
        <f>SUM(F139-D139)</f>
        <v>0</v>
      </c>
      <c r="F139" s="83">
        <v>100000</v>
      </c>
    </row>
    <row r="140" spans="1:6" ht="21" customHeight="1" x14ac:dyDescent="0.25">
      <c r="A140" s="258"/>
      <c r="B140" s="269" t="s">
        <v>189</v>
      </c>
      <c r="C140" s="270"/>
      <c r="D140" s="257">
        <f>SUM(D137:D139)</f>
        <v>245000</v>
      </c>
      <c r="E140" s="257">
        <f t="shared" ref="E140:F140" si="21">SUM(E137:E139)</f>
        <v>0</v>
      </c>
      <c r="F140" s="257">
        <f t="shared" si="21"/>
        <v>245000</v>
      </c>
    </row>
    <row r="141" spans="1:6" ht="21" customHeight="1" x14ac:dyDescent="0.25">
      <c r="A141" s="52"/>
      <c r="B141" s="14" t="s">
        <v>286</v>
      </c>
      <c r="C141" s="271"/>
      <c r="D141" s="153">
        <f>SUM(D142:D147)</f>
        <v>45000</v>
      </c>
      <c r="E141" s="153">
        <f t="shared" ref="E141:F141" si="22">SUM(E142:E147)</f>
        <v>41800</v>
      </c>
      <c r="F141" s="153">
        <f t="shared" si="22"/>
        <v>86800</v>
      </c>
    </row>
    <row r="142" spans="1:6" ht="28.5" customHeight="1" x14ac:dyDescent="0.25">
      <c r="A142" s="261" t="s">
        <v>82</v>
      </c>
      <c r="B142" s="5" t="s">
        <v>212</v>
      </c>
      <c r="C142" s="303"/>
      <c r="D142" s="150">
        <v>30000</v>
      </c>
      <c r="E142" s="152">
        <f t="shared" ref="E142:E147" si="23">SUM(F142-D142)</f>
        <v>40000</v>
      </c>
      <c r="F142" s="260">
        <v>70000</v>
      </c>
    </row>
    <row r="143" spans="1:6" ht="21" customHeight="1" x14ac:dyDescent="0.25">
      <c r="A143" s="59">
        <v>32119</v>
      </c>
      <c r="B143" s="13" t="s">
        <v>41</v>
      </c>
      <c r="C143" s="304"/>
      <c r="D143" s="262">
        <v>4500</v>
      </c>
      <c r="E143" s="152">
        <f t="shared" si="23"/>
        <v>0</v>
      </c>
      <c r="F143" s="82">
        <v>4500</v>
      </c>
    </row>
    <row r="144" spans="1:6" ht="21" customHeight="1" x14ac:dyDescent="0.25">
      <c r="A144" s="59">
        <v>321211</v>
      </c>
      <c r="B144" s="13" t="s">
        <v>287</v>
      </c>
      <c r="C144" s="304"/>
      <c r="D144" s="230">
        <v>0</v>
      </c>
      <c r="E144" s="152">
        <f t="shared" si="23"/>
        <v>1800</v>
      </c>
      <c r="F144" s="80">
        <v>1800</v>
      </c>
    </row>
    <row r="145" spans="1:6" ht="21" customHeight="1" x14ac:dyDescent="0.25">
      <c r="A145" s="59">
        <v>322190</v>
      </c>
      <c r="B145" s="13" t="s">
        <v>213</v>
      </c>
      <c r="C145" s="304"/>
      <c r="D145" s="227">
        <v>3000</v>
      </c>
      <c r="E145" s="259">
        <f t="shared" si="23"/>
        <v>0</v>
      </c>
      <c r="F145" s="82">
        <v>3000</v>
      </c>
    </row>
    <row r="146" spans="1:6" ht="24" customHeight="1" x14ac:dyDescent="0.25">
      <c r="A146" s="62">
        <v>32919</v>
      </c>
      <c r="B146" s="56" t="s">
        <v>83</v>
      </c>
      <c r="C146" s="304"/>
      <c r="D146" s="150">
        <v>6500</v>
      </c>
      <c r="E146" s="152">
        <f t="shared" si="23"/>
        <v>0</v>
      </c>
      <c r="F146" s="83">
        <v>6500</v>
      </c>
    </row>
    <row r="147" spans="1:6" ht="24" customHeight="1" x14ac:dyDescent="0.25">
      <c r="A147" s="53">
        <v>329310</v>
      </c>
      <c r="B147" s="27" t="s">
        <v>34</v>
      </c>
      <c r="C147" s="305"/>
      <c r="D147" s="214">
        <v>1000</v>
      </c>
      <c r="E147" s="211">
        <f t="shared" si="23"/>
        <v>0</v>
      </c>
      <c r="F147" s="79">
        <v>1000</v>
      </c>
    </row>
    <row r="148" spans="1:6" ht="24" customHeight="1" x14ac:dyDescent="0.25">
      <c r="A148" s="163"/>
      <c r="B148" s="15"/>
      <c r="C148" s="15"/>
      <c r="D148" s="35"/>
      <c r="E148" s="35"/>
      <c r="F148" s="165"/>
    </row>
    <row r="149" spans="1:6" ht="24" customHeight="1" x14ac:dyDescent="0.25">
      <c r="A149" s="163"/>
      <c r="B149" s="15"/>
      <c r="C149" s="15"/>
      <c r="D149" s="35"/>
      <c r="E149" s="35"/>
      <c r="F149" s="165"/>
    </row>
    <row r="150" spans="1:6" ht="24" customHeight="1" x14ac:dyDescent="0.25">
      <c r="A150" s="163"/>
      <c r="B150" s="15"/>
      <c r="C150" s="15"/>
      <c r="D150" s="35"/>
      <c r="E150" s="35"/>
      <c r="F150" s="165"/>
    </row>
    <row r="151" spans="1:6" ht="24" customHeight="1" x14ac:dyDescent="0.25">
      <c r="A151" s="163"/>
      <c r="B151" s="15"/>
      <c r="C151" s="15"/>
      <c r="D151" s="35"/>
      <c r="E151" s="35"/>
      <c r="F151" s="165"/>
    </row>
    <row r="152" spans="1:6" ht="24" customHeight="1" x14ac:dyDescent="0.25">
      <c r="A152" s="163"/>
      <c r="B152" s="15"/>
      <c r="C152" s="15"/>
      <c r="D152" s="35"/>
      <c r="E152" s="35"/>
      <c r="F152" s="165"/>
    </row>
    <row r="153" spans="1:6" ht="24" customHeight="1" x14ac:dyDescent="0.25">
      <c r="A153" s="163"/>
      <c r="B153" s="15"/>
      <c r="C153" s="15"/>
      <c r="D153" s="35"/>
      <c r="E153" s="35"/>
      <c r="F153" s="165"/>
    </row>
    <row r="154" spans="1:6" ht="24" customHeight="1" x14ac:dyDescent="0.25">
      <c r="A154" s="163"/>
      <c r="B154" s="15"/>
      <c r="C154" s="15"/>
      <c r="D154" s="35"/>
      <c r="E154" s="35"/>
      <c r="F154" s="165"/>
    </row>
    <row r="155" spans="1:6" ht="14.25" customHeight="1" x14ac:dyDescent="0.25">
      <c r="A155" s="163"/>
      <c r="B155" s="15"/>
      <c r="C155" s="15"/>
      <c r="D155" s="35"/>
      <c r="E155" s="35"/>
      <c r="F155" s="165"/>
    </row>
    <row r="156" spans="1:6" ht="20.25" customHeight="1" x14ac:dyDescent="0.25">
      <c r="B156" s="2"/>
      <c r="C156" s="2"/>
      <c r="D156" s="1"/>
      <c r="E156" s="1"/>
      <c r="F156" s="78" t="s">
        <v>241</v>
      </c>
    </row>
    <row r="157" spans="1:6" ht="15.75" customHeight="1" x14ac:dyDescent="0.25">
      <c r="A157" s="314" t="s">
        <v>216</v>
      </c>
      <c r="B157" s="316" t="s">
        <v>1</v>
      </c>
      <c r="C157" s="318" t="s">
        <v>217</v>
      </c>
      <c r="D157" s="140" t="s">
        <v>61</v>
      </c>
      <c r="E157" s="322" t="s">
        <v>90</v>
      </c>
      <c r="F157" s="68" t="s">
        <v>92</v>
      </c>
    </row>
    <row r="158" spans="1:6" ht="15.75" customHeight="1" x14ac:dyDescent="0.25">
      <c r="A158" s="315"/>
      <c r="B158" s="317"/>
      <c r="C158" s="319"/>
      <c r="D158" s="141" t="s">
        <v>76</v>
      </c>
      <c r="E158" s="323"/>
      <c r="F158" s="69" t="s">
        <v>91</v>
      </c>
    </row>
    <row r="159" spans="1:6" ht="26.25" customHeight="1" x14ac:dyDescent="0.25">
      <c r="A159" s="312" t="s">
        <v>240</v>
      </c>
      <c r="B159" s="313"/>
      <c r="C159" s="180" t="s">
        <v>235</v>
      </c>
      <c r="D159" s="263">
        <f>SUM(D163+D169+D188+D200+D207+D219)</f>
        <v>576800</v>
      </c>
      <c r="E159" s="263">
        <f>SUM(E163+E169+E188+E200+E207+E219)</f>
        <v>149078.44999999998</v>
      </c>
      <c r="F159" s="263">
        <f>SUM(F163+F169+F188+F200+F207+F219)</f>
        <v>725878.45</v>
      </c>
    </row>
    <row r="160" spans="1:6" ht="15" customHeight="1" x14ac:dyDescent="0.25">
      <c r="A160" s="344" t="s">
        <v>234</v>
      </c>
      <c r="B160" s="345"/>
      <c r="C160" s="345"/>
      <c r="D160" s="345"/>
      <c r="E160" s="345"/>
      <c r="F160" s="346"/>
    </row>
    <row r="161" spans="1:10" ht="15" customHeight="1" x14ac:dyDescent="0.25">
      <c r="A161" s="185" t="s">
        <v>220</v>
      </c>
      <c r="B161" s="347">
        <v>1023115</v>
      </c>
      <c r="C161" s="347"/>
      <c r="D161" s="347"/>
      <c r="E161" s="347"/>
      <c r="F161" s="348"/>
      <c r="J161" t="s">
        <v>188</v>
      </c>
    </row>
    <row r="162" spans="1:10" ht="15" customHeight="1" x14ac:dyDescent="0.25">
      <c r="A162" s="185" t="s">
        <v>232</v>
      </c>
      <c r="B162" s="320" t="s">
        <v>233</v>
      </c>
      <c r="C162" s="320"/>
      <c r="D162" s="320"/>
      <c r="E162" s="320"/>
      <c r="F162" s="321"/>
    </row>
    <row r="163" spans="1:10" ht="19.5" customHeight="1" x14ac:dyDescent="0.25">
      <c r="A163" s="147" t="s">
        <v>201</v>
      </c>
      <c r="B163" s="272" t="s">
        <v>7</v>
      </c>
      <c r="C163" s="116" t="s">
        <v>239</v>
      </c>
      <c r="D163" s="91">
        <f>SUM(D164:D167)</f>
        <v>20000</v>
      </c>
      <c r="E163" s="91">
        <f t="shared" ref="E163:F163" si="24">SUM(E164:E167)</f>
        <v>1995.2399999999998</v>
      </c>
      <c r="F163" s="91">
        <f t="shared" si="24"/>
        <v>21995.239999999998</v>
      </c>
    </row>
    <row r="164" spans="1:10" ht="21" customHeight="1" x14ac:dyDescent="0.25">
      <c r="A164" s="60">
        <v>32244</v>
      </c>
      <c r="B164" s="5" t="s">
        <v>79</v>
      </c>
      <c r="C164" s="22" t="s">
        <v>154</v>
      </c>
      <c r="D164" s="150">
        <v>8000</v>
      </c>
      <c r="E164" s="152">
        <f>SUM(F164-D164)</f>
        <v>0</v>
      </c>
      <c r="F164" s="83">
        <v>8000</v>
      </c>
    </row>
    <row r="165" spans="1:10" ht="21" customHeight="1" x14ac:dyDescent="0.25">
      <c r="A165" s="60">
        <v>32251</v>
      </c>
      <c r="B165" s="18" t="s">
        <v>18</v>
      </c>
      <c r="C165" s="19" t="s">
        <v>155</v>
      </c>
      <c r="D165" s="150">
        <v>2000</v>
      </c>
      <c r="E165" s="152">
        <f>SUM(F165-D165)</f>
        <v>1995.2399999999998</v>
      </c>
      <c r="F165" s="83">
        <v>3995.24</v>
      </c>
    </row>
    <row r="166" spans="1:10" ht="21" customHeight="1" x14ac:dyDescent="0.25">
      <c r="A166" s="60">
        <v>329990</v>
      </c>
      <c r="B166" s="18" t="s">
        <v>93</v>
      </c>
      <c r="C166" s="19" t="s">
        <v>156</v>
      </c>
      <c r="D166" s="226">
        <v>5000</v>
      </c>
      <c r="E166" s="152">
        <f>SUM(F166-D166)</f>
        <v>0</v>
      </c>
      <c r="F166" s="83">
        <v>5000</v>
      </c>
    </row>
    <row r="167" spans="1:10" ht="21" customHeight="1" x14ac:dyDescent="0.25">
      <c r="A167" s="60">
        <v>42273</v>
      </c>
      <c r="B167" s="18" t="s">
        <v>40</v>
      </c>
      <c r="C167" s="19" t="s">
        <v>157</v>
      </c>
      <c r="D167" s="150">
        <v>5000</v>
      </c>
      <c r="E167" s="211">
        <f>SUM(F167-D167)</f>
        <v>0</v>
      </c>
      <c r="F167" s="83">
        <v>5000</v>
      </c>
    </row>
    <row r="168" spans="1:10" ht="21" customHeight="1" x14ac:dyDescent="0.25">
      <c r="A168" s="60">
        <v>922213</v>
      </c>
      <c r="B168" s="18" t="s">
        <v>299</v>
      </c>
      <c r="C168" s="19" t="s">
        <v>309</v>
      </c>
      <c r="D168" s="150">
        <v>0</v>
      </c>
      <c r="E168" s="211">
        <f>SUM(F168-D168)</f>
        <v>0</v>
      </c>
      <c r="F168" s="83">
        <v>0</v>
      </c>
    </row>
    <row r="169" spans="1:10" ht="21" customHeight="1" x14ac:dyDescent="0.25">
      <c r="A169" s="147" t="s">
        <v>200</v>
      </c>
      <c r="B169" s="284" t="s">
        <v>66</v>
      </c>
      <c r="C169" s="99"/>
      <c r="D169" s="48">
        <f>SUM(D170:D186)</f>
        <v>271800</v>
      </c>
      <c r="E169" s="48">
        <f t="shared" ref="E169:F169" si="25">SUM(E170:E186)</f>
        <v>14640.57</v>
      </c>
      <c r="F169" s="48">
        <f t="shared" si="25"/>
        <v>286440.57</v>
      </c>
    </row>
    <row r="170" spans="1:10" ht="21" customHeight="1" x14ac:dyDescent="0.25">
      <c r="A170" s="60">
        <v>321190</v>
      </c>
      <c r="B170" s="18" t="s">
        <v>41</v>
      </c>
      <c r="C170" s="145" t="s">
        <v>158</v>
      </c>
      <c r="D170" s="150">
        <v>15000</v>
      </c>
      <c r="E170" s="152">
        <f t="shared" ref="E170:E182" si="26">SUM(F170-D170)</f>
        <v>0</v>
      </c>
      <c r="F170" s="83">
        <v>15000</v>
      </c>
    </row>
    <row r="171" spans="1:10" ht="21" customHeight="1" x14ac:dyDescent="0.25">
      <c r="A171" s="60">
        <v>32211</v>
      </c>
      <c r="B171" s="18" t="s">
        <v>64</v>
      </c>
      <c r="C171" s="19" t="s">
        <v>159</v>
      </c>
      <c r="D171" s="150">
        <v>3000</v>
      </c>
      <c r="E171" s="152">
        <f t="shared" si="26"/>
        <v>0</v>
      </c>
      <c r="F171" s="83">
        <v>3000</v>
      </c>
    </row>
    <row r="172" spans="1:10" ht="21" customHeight="1" x14ac:dyDescent="0.25">
      <c r="A172" s="60">
        <v>322290</v>
      </c>
      <c r="B172" s="18" t="s">
        <v>206</v>
      </c>
      <c r="C172" s="19" t="s">
        <v>160</v>
      </c>
      <c r="D172" s="150">
        <v>11000</v>
      </c>
      <c r="E172" s="152">
        <f t="shared" si="26"/>
        <v>0</v>
      </c>
      <c r="F172" s="83">
        <v>11000</v>
      </c>
    </row>
    <row r="173" spans="1:10" ht="21" customHeight="1" x14ac:dyDescent="0.25">
      <c r="A173" s="60">
        <v>322510</v>
      </c>
      <c r="B173" s="18" t="s">
        <v>207</v>
      </c>
      <c r="C173" s="19" t="s">
        <v>161</v>
      </c>
      <c r="D173" s="150">
        <v>8000</v>
      </c>
      <c r="E173" s="211">
        <f t="shared" si="26"/>
        <v>0</v>
      </c>
      <c r="F173" s="83">
        <v>8000</v>
      </c>
    </row>
    <row r="174" spans="1:10" ht="21" customHeight="1" x14ac:dyDescent="0.25">
      <c r="A174" s="60">
        <v>323110</v>
      </c>
      <c r="B174" s="5" t="s">
        <v>21</v>
      </c>
      <c r="C174" s="22" t="s">
        <v>162</v>
      </c>
      <c r="D174" s="150">
        <v>500</v>
      </c>
      <c r="E174" s="152">
        <f t="shared" si="26"/>
        <v>0</v>
      </c>
      <c r="F174" s="83">
        <v>500</v>
      </c>
    </row>
    <row r="175" spans="1:10" ht="21" customHeight="1" x14ac:dyDescent="0.25">
      <c r="A175" s="60">
        <v>323130</v>
      </c>
      <c r="B175" s="18" t="s">
        <v>63</v>
      </c>
      <c r="C175" s="19" t="s">
        <v>163</v>
      </c>
      <c r="D175" s="150">
        <v>200</v>
      </c>
      <c r="E175" s="152">
        <f t="shared" si="26"/>
        <v>0</v>
      </c>
      <c r="F175" s="83">
        <v>200</v>
      </c>
    </row>
    <row r="176" spans="1:10" ht="21" customHeight="1" x14ac:dyDescent="0.25">
      <c r="A176" s="60">
        <v>323290</v>
      </c>
      <c r="B176" s="18" t="s">
        <v>208</v>
      </c>
      <c r="C176" s="19" t="s">
        <v>164</v>
      </c>
      <c r="D176" s="150">
        <v>27000</v>
      </c>
      <c r="E176" s="152">
        <f t="shared" si="26"/>
        <v>0</v>
      </c>
      <c r="F176" s="83">
        <v>27000</v>
      </c>
    </row>
    <row r="177" spans="1:6" ht="21" customHeight="1" x14ac:dyDescent="0.25">
      <c r="A177" s="60">
        <v>323390</v>
      </c>
      <c r="B177" s="18" t="s">
        <v>23</v>
      </c>
      <c r="C177" s="19" t="s">
        <v>165</v>
      </c>
      <c r="D177" s="150">
        <v>1300</v>
      </c>
      <c r="E177" s="152">
        <f t="shared" si="26"/>
        <v>0</v>
      </c>
      <c r="F177" s="83">
        <v>1300</v>
      </c>
    </row>
    <row r="178" spans="1:6" ht="21" customHeight="1" x14ac:dyDescent="0.25">
      <c r="A178" s="60">
        <v>323720</v>
      </c>
      <c r="B178" s="18" t="s">
        <v>27</v>
      </c>
      <c r="C178" s="19" t="s">
        <v>166</v>
      </c>
      <c r="D178" s="150">
        <v>80000</v>
      </c>
      <c r="E178" s="152">
        <f t="shared" si="26"/>
        <v>0</v>
      </c>
      <c r="F178" s="83">
        <v>80000</v>
      </c>
    </row>
    <row r="179" spans="1:6" ht="21" customHeight="1" x14ac:dyDescent="0.25">
      <c r="A179" s="60">
        <v>323910</v>
      </c>
      <c r="B179" s="18" t="s">
        <v>29</v>
      </c>
      <c r="C179" s="19" t="s">
        <v>167</v>
      </c>
      <c r="D179" s="150">
        <v>11000</v>
      </c>
      <c r="E179" s="152">
        <f t="shared" si="26"/>
        <v>0</v>
      </c>
      <c r="F179" s="83">
        <v>11000</v>
      </c>
    </row>
    <row r="180" spans="1:6" ht="21" customHeight="1" x14ac:dyDescent="0.25">
      <c r="A180" s="60">
        <v>324110</v>
      </c>
      <c r="B180" s="18" t="s">
        <v>43</v>
      </c>
      <c r="C180" s="19" t="s">
        <v>270</v>
      </c>
      <c r="D180" s="150">
        <v>0</v>
      </c>
      <c r="E180" s="152">
        <f t="shared" si="26"/>
        <v>0</v>
      </c>
      <c r="F180" s="83">
        <v>0</v>
      </c>
    </row>
    <row r="181" spans="1:6" ht="24" customHeight="1" x14ac:dyDescent="0.25">
      <c r="A181" s="60">
        <v>329310</v>
      </c>
      <c r="B181" s="5" t="s">
        <v>34</v>
      </c>
      <c r="C181" s="22" t="s">
        <v>168</v>
      </c>
      <c r="D181" s="150">
        <v>8000</v>
      </c>
      <c r="E181" s="152">
        <f t="shared" si="26"/>
        <v>-3500</v>
      </c>
      <c r="F181" s="83">
        <v>4500</v>
      </c>
    </row>
    <row r="182" spans="1:6" ht="15" customHeight="1" x14ac:dyDescent="0.25">
      <c r="A182" s="60">
        <v>32959</v>
      </c>
      <c r="B182" s="18" t="s">
        <v>95</v>
      </c>
      <c r="C182" s="306" t="s">
        <v>169</v>
      </c>
      <c r="D182" s="309">
        <v>11800</v>
      </c>
      <c r="E182" s="309">
        <f t="shared" si="26"/>
        <v>18140.57</v>
      </c>
      <c r="F182" s="324">
        <v>29940.57</v>
      </c>
    </row>
    <row r="183" spans="1:6" ht="15" customHeight="1" x14ac:dyDescent="0.25">
      <c r="A183" s="60">
        <v>34311</v>
      </c>
      <c r="B183" s="18" t="s">
        <v>65</v>
      </c>
      <c r="C183" s="307"/>
      <c r="D183" s="310"/>
      <c r="E183" s="310"/>
      <c r="F183" s="325"/>
    </row>
    <row r="184" spans="1:6" ht="15" customHeight="1" x14ac:dyDescent="0.25">
      <c r="A184" s="60">
        <v>32999</v>
      </c>
      <c r="B184" s="18" t="s">
        <v>308</v>
      </c>
      <c r="C184" s="308"/>
      <c r="D184" s="311"/>
      <c r="E184" s="311"/>
      <c r="F184" s="326"/>
    </row>
    <row r="185" spans="1:6" ht="24" customHeight="1" x14ac:dyDescent="0.25">
      <c r="A185" s="52">
        <v>422730</v>
      </c>
      <c r="B185" s="18" t="s">
        <v>40</v>
      </c>
      <c r="C185" s="19" t="s">
        <v>170</v>
      </c>
      <c r="D185" s="150">
        <v>90000</v>
      </c>
      <c r="E185" s="152">
        <f>SUM(F185-D185)</f>
        <v>0</v>
      </c>
      <c r="F185" s="83">
        <v>90000</v>
      </c>
    </row>
    <row r="186" spans="1:6" ht="24" customHeight="1" x14ac:dyDescent="0.25">
      <c r="A186" s="60">
        <v>424110</v>
      </c>
      <c r="B186" s="23" t="s">
        <v>44</v>
      </c>
      <c r="C186" s="117" t="s">
        <v>171</v>
      </c>
      <c r="D186" s="150">
        <v>5000</v>
      </c>
      <c r="E186" s="152">
        <f>SUM(F186-D186)</f>
        <v>0</v>
      </c>
      <c r="F186" s="83">
        <v>5000</v>
      </c>
    </row>
    <row r="187" spans="1:6" ht="24" customHeight="1" x14ac:dyDescent="0.25">
      <c r="A187" s="60">
        <v>922213</v>
      </c>
      <c r="B187" s="23" t="s">
        <v>299</v>
      </c>
      <c r="C187" s="117" t="s">
        <v>307</v>
      </c>
      <c r="D187" s="150">
        <v>0</v>
      </c>
      <c r="E187" s="152">
        <f>SUM(F187-D187)</f>
        <v>0</v>
      </c>
      <c r="F187" s="83">
        <v>0</v>
      </c>
    </row>
    <row r="188" spans="1:6" ht="39.75" customHeight="1" x14ac:dyDescent="0.25">
      <c r="A188" s="146" t="s">
        <v>199</v>
      </c>
      <c r="B188" s="9" t="s">
        <v>67</v>
      </c>
      <c r="C188" s="100"/>
      <c r="D188" s="48">
        <f>SUM(D189:D194)</f>
        <v>85000</v>
      </c>
      <c r="E188" s="48">
        <f t="shared" ref="E188:F188" si="27">SUM(E189:E194)</f>
        <v>4760.7999999999993</v>
      </c>
      <c r="F188" s="48">
        <f t="shared" si="27"/>
        <v>89760.8</v>
      </c>
    </row>
    <row r="189" spans="1:6" ht="24" customHeight="1" x14ac:dyDescent="0.25">
      <c r="A189" s="62">
        <v>321190</v>
      </c>
      <c r="B189" s="63" t="s">
        <v>45</v>
      </c>
      <c r="C189" s="118" t="s">
        <v>172</v>
      </c>
      <c r="D189" s="150">
        <v>3000</v>
      </c>
      <c r="E189" s="152">
        <f t="shared" ref="E189:E195" si="28">SUM(F189-D189)</f>
        <v>0</v>
      </c>
      <c r="F189" s="83">
        <v>3000</v>
      </c>
    </row>
    <row r="190" spans="1:6" ht="26.25" customHeight="1" x14ac:dyDescent="0.25">
      <c r="A190" s="61">
        <v>322190</v>
      </c>
      <c r="B190" s="17" t="s">
        <v>50</v>
      </c>
      <c r="C190" s="98" t="s">
        <v>173</v>
      </c>
      <c r="D190" s="224">
        <v>5000</v>
      </c>
      <c r="E190" s="152">
        <f t="shared" si="28"/>
        <v>0</v>
      </c>
      <c r="F190" s="80">
        <v>5000</v>
      </c>
    </row>
    <row r="191" spans="1:6" ht="24" customHeight="1" x14ac:dyDescent="0.25">
      <c r="A191" s="62">
        <v>323190</v>
      </c>
      <c r="B191" s="56" t="s">
        <v>22</v>
      </c>
      <c r="C191" s="108" t="s">
        <v>174</v>
      </c>
      <c r="D191" s="150">
        <v>32000</v>
      </c>
      <c r="E191" s="152">
        <f t="shared" si="28"/>
        <v>0</v>
      </c>
      <c r="F191" s="83">
        <v>32000</v>
      </c>
    </row>
    <row r="192" spans="1:6" ht="26.25" customHeight="1" x14ac:dyDescent="0.25">
      <c r="A192" s="60">
        <v>32412</v>
      </c>
      <c r="B192" s="28" t="s">
        <v>209</v>
      </c>
      <c r="C192" s="119" t="s">
        <v>175</v>
      </c>
      <c r="D192" s="150">
        <v>10000</v>
      </c>
      <c r="E192" s="152">
        <f t="shared" si="28"/>
        <v>4760.7999999999993</v>
      </c>
      <c r="F192" s="83">
        <v>14760.8</v>
      </c>
    </row>
    <row r="193" spans="1:6" ht="24" customHeight="1" x14ac:dyDescent="0.25">
      <c r="A193" s="60">
        <v>32919</v>
      </c>
      <c r="B193" s="28" t="s">
        <v>89</v>
      </c>
      <c r="C193" s="119" t="s">
        <v>176</v>
      </c>
      <c r="D193" s="150">
        <v>2000</v>
      </c>
      <c r="E193" s="152">
        <f t="shared" si="28"/>
        <v>0</v>
      </c>
      <c r="F193" s="83">
        <v>2000</v>
      </c>
    </row>
    <row r="194" spans="1:6" ht="24.75" customHeight="1" x14ac:dyDescent="0.25">
      <c r="A194" s="62">
        <v>329990</v>
      </c>
      <c r="B194" s="49" t="s">
        <v>37</v>
      </c>
      <c r="C194" s="120" t="s">
        <v>177</v>
      </c>
      <c r="D194" s="150">
        <v>33000</v>
      </c>
      <c r="E194" s="152">
        <f t="shared" si="28"/>
        <v>0</v>
      </c>
      <c r="F194" s="83">
        <v>33000</v>
      </c>
    </row>
    <row r="195" spans="1:6" ht="24.75" customHeight="1" x14ac:dyDescent="0.25">
      <c r="A195" s="62">
        <v>922213</v>
      </c>
      <c r="B195" s="49" t="s">
        <v>299</v>
      </c>
      <c r="C195" s="120" t="s">
        <v>310</v>
      </c>
      <c r="D195" s="150">
        <v>0</v>
      </c>
      <c r="E195" s="211">
        <f t="shared" si="28"/>
        <v>0</v>
      </c>
      <c r="F195" s="83">
        <v>0</v>
      </c>
    </row>
    <row r="196" spans="1:6" ht="7.5" customHeight="1" x14ac:dyDescent="0.25">
      <c r="A196" s="163"/>
      <c r="B196" s="187"/>
      <c r="C196" s="15"/>
      <c r="D196" s="166"/>
      <c r="E196" s="35"/>
      <c r="F196" s="165"/>
    </row>
    <row r="197" spans="1:6" ht="12" customHeight="1" x14ac:dyDescent="0.25">
      <c r="A197" s="16"/>
      <c r="B197" s="30"/>
      <c r="C197" s="30"/>
      <c r="D197" s="34"/>
      <c r="E197" s="34"/>
      <c r="F197" s="81" t="s">
        <v>242</v>
      </c>
    </row>
    <row r="198" spans="1:6" ht="15" customHeight="1" x14ac:dyDescent="0.25">
      <c r="A198" s="314" t="s">
        <v>216</v>
      </c>
      <c r="B198" s="316" t="s">
        <v>1</v>
      </c>
      <c r="C198" s="318" t="s">
        <v>217</v>
      </c>
      <c r="D198" s="140" t="s">
        <v>61</v>
      </c>
      <c r="E198" s="322" t="s">
        <v>90</v>
      </c>
      <c r="F198" s="68" t="s">
        <v>92</v>
      </c>
    </row>
    <row r="199" spans="1:6" ht="19.5" customHeight="1" x14ac:dyDescent="0.25">
      <c r="A199" s="315"/>
      <c r="B199" s="317"/>
      <c r="C199" s="319"/>
      <c r="D199" s="141" t="s">
        <v>253</v>
      </c>
      <c r="E199" s="323"/>
      <c r="F199" s="69" t="s">
        <v>254</v>
      </c>
    </row>
    <row r="200" spans="1:6" ht="24" customHeight="1" x14ac:dyDescent="0.25">
      <c r="A200" s="147" t="s">
        <v>198</v>
      </c>
      <c r="B200" s="14" t="s">
        <v>57</v>
      </c>
      <c r="C200" s="121"/>
      <c r="D200" s="48">
        <f>SUM(D201:D206)</f>
        <v>30000</v>
      </c>
      <c r="E200" s="48">
        <f t="shared" ref="E200:F200" si="29">SUM(E201:E206)</f>
        <v>8886.85</v>
      </c>
      <c r="F200" s="48">
        <f t="shared" si="29"/>
        <v>38886.85</v>
      </c>
    </row>
    <row r="201" spans="1:6" ht="24" customHeight="1" x14ac:dyDescent="0.25">
      <c r="A201" s="60">
        <v>311110</v>
      </c>
      <c r="B201" s="18" t="s">
        <v>210</v>
      </c>
      <c r="C201" s="18" t="s">
        <v>178</v>
      </c>
      <c r="D201" s="150">
        <v>2000</v>
      </c>
      <c r="E201" s="152">
        <f t="shared" ref="E201:E217" si="30">SUM(F201-D201)</f>
        <v>0</v>
      </c>
      <c r="F201" s="83">
        <v>2000</v>
      </c>
    </row>
    <row r="202" spans="1:6" ht="24" customHeight="1" x14ac:dyDescent="0.25">
      <c r="A202" s="60">
        <v>321190</v>
      </c>
      <c r="B202" s="18" t="s">
        <v>255</v>
      </c>
      <c r="C202" s="19" t="s">
        <v>179</v>
      </c>
      <c r="D202" s="150">
        <v>17500</v>
      </c>
      <c r="E202" s="152">
        <f t="shared" si="30"/>
        <v>0</v>
      </c>
      <c r="F202" s="83">
        <v>17500</v>
      </c>
    </row>
    <row r="203" spans="1:6" ht="24" customHeight="1" x14ac:dyDescent="0.25">
      <c r="A203" s="60">
        <v>323990</v>
      </c>
      <c r="B203" s="18" t="s">
        <v>30</v>
      </c>
      <c r="C203" s="19" t="s">
        <v>180</v>
      </c>
      <c r="D203" s="150">
        <v>0</v>
      </c>
      <c r="E203" s="152">
        <f t="shared" si="30"/>
        <v>0</v>
      </c>
      <c r="F203" s="83">
        <v>0</v>
      </c>
    </row>
    <row r="204" spans="1:6" ht="28.5" customHeight="1" x14ac:dyDescent="0.25">
      <c r="A204" s="60">
        <v>32999</v>
      </c>
      <c r="B204" s="17" t="s">
        <v>93</v>
      </c>
      <c r="C204" s="250" t="s">
        <v>181</v>
      </c>
      <c r="D204" s="211">
        <v>10500</v>
      </c>
      <c r="E204" s="211">
        <f t="shared" si="30"/>
        <v>1186.8500000000004</v>
      </c>
      <c r="F204" s="83">
        <v>11686.85</v>
      </c>
    </row>
    <row r="205" spans="1:6" ht="22.5" customHeight="1" x14ac:dyDescent="0.25">
      <c r="A205" s="60">
        <v>42273</v>
      </c>
      <c r="B205" s="17" t="s">
        <v>40</v>
      </c>
      <c r="C205" s="250" t="s">
        <v>298</v>
      </c>
      <c r="D205" s="211">
        <v>0</v>
      </c>
      <c r="E205" s="211">
        <f t="shared" si="30"/>
        <v>7700</v>
      </c>
      <c r="F205" s="83">
        <v>7700</v>
      </c>
    </row>
    <row r="206" spans="1:6" ht="22.5" customHeight="1" x14ac:dyDescent="0.25">
      <c r="A206" s="60">
        <v>922213</v>
      </c>
      <c r="B206" s="17" t="s">
        <v>299</v>
      </c>
      <c r="C206" s="250" t="s">
        <v>300</v>
      </c>
      <c r="D206" s="211">
        <v>0</v>
      </c>
      <c r="E206" s="211">
        <f t="shared" si="30"/>
        <v>0</v>
      </c>
      <c r="F206" s="83">
        <v>0</v>
      </c>
    </row>
    <row r="207" spans="1:6" ht="24" customHeight="1" x14ac:dyDescent="0.25">
      <c r="A207" s="147" t="s">
        <v>197</v>
      </c>
      <c r="B207" s="268" t="s">
        <v>46</v>
      </c>
      <c r="C207" s="10"/>
      <c r="D207" s="48">
        <f>SUM(D208:D217)</f>
        <v>70000</v>
      </c>
      <c r="E207" s="48">
        <f t="shared" ref="E207:F207" si="31">SUM(E208:E217)</f>
        <v>55000</v>
      </c>
      <c r="F207" s="48">
        <f t="shared" si="31"/>
        <v>125000</v>
      </c>
    </row>
    <row r="208" spans="1:6" ht="26.25" customHeight="1" x14ac:dyDescent="0.25">
      <c r="A208" s="59">
        <v>322190</v>
      </c>
      <c r="B208" s="13" t="s">
        <v>56</v>
      </c>
      <c r="C208" s="21" t="s">
        <v>146</v>
      </c>
      <c r="D208" s="227">
        <v>2000</v>
      </c>
      <c r="E208" s="152">
        <f t="shared" si="30"/>
        <v>3000</v>
      </c>
      <c r="F208" s="82">
        <v>5000</v>
      </c>
    </row>
    <row r="209" spans="1:6" ht="24" customHeight="1" x14ac:dyDescent="0.25">
      <c r="A209" s="62">
        <v>323290</v>
      </c>
      <c r="B209" s="56" t="s">
        <v>42</v>
      </c>
      <c r="C209" s="108" t="s">
        <v>147</v>
      </c>
      <c r="D209" s="150">
        <v>16500</v>
      </c>
      <c r="E209" s="152">
        <f t="shared" si="30"/>
        <v>3500</v>
      </c>
      <c r="F209" s="83">
        <v>20000</v>
      </c>
    </row>
    <row r="210" spans="1:6" ht="24" customHeight="1" x14ac:dyDescent="0.25">
      <c r="A210" s="62">
        <v>323590</v>
      </c>
      <c r="B210" s="56" t="s">
        <v>47</v>
      </c>
      <c r="C210" s="108" t="s">
        <v>149</v>
      </c>
      <c r="D210" s="150">
        <v>1000</v>
      </c>
      <c r="E210" s="152">
        <f t="shared" si="30"/>
        <v>1000</v>
      </c>
      <c r="F210" s="83">
        <v>2000</v>
      </c>
    </row>
    <row r="211" spans="1:6" ht="24" customHeight="1" x14ac:dyDescent="0.25">
      <c r="A211" s="62">
        <v>32412</v>
      </c>
      <c r="B211" s="56" t="s">
        <v>269</v>
      </c>
      <c r="C211" s="108" t="s">
        <v>301</v>
      </c>
      <c r="D211" s="150">
        <v>0</v>
      </c>
      <c r="E211" s="152">
        <f t="shared" si="30"/>
        <v>4000</v>
      </c>
      <c r="F211" s="83">
        <v>4000</v>
      </c>
    </row>
    <row r="212" spans="1:6" ht="24" customHeight="1" x14ac:dyDescent="0.25">
      <c r="A212" s="62">
        <v>329220</v>
      </c>
      <c r="B212" s="56" t="s">
        <v>32</v>
      </c>
      <c r="C212" s="108" t="s">
        <v>150</v>
      </c>
      <c r="D212" s="150">
        <v>20000</v>
      </c>
      <c r="E212" s="152">
        <f t="shared" si="30"/>
        <v>0</v>
      </c>
      <c r="F212" s="83">
        <v>20000</v>
      </c>
    </row>
    <row r="213" spans="1:6" ht="21.75" customHeight="1" x14ac:dyDescent="0.25">
      <c r="A213" s="62">
        <v>329230</v>
      </c>
      <c r="B213" s="56" t="s">
        <v>33</v>
      </c>
      <c r="C213" s="108" t="s">
        <v>151</v>
      </c>
      <c r="D213" s="150">
        <v>3500</v>
      </c>
      <c r="E213" s="152">
        <f t="shared" si="30"/>
        <v>500</v>
      </c>
      <c r="F213" s="83">
        <v>4000</v>
      </c>
    </row>
    <row r="214" spans="1:6" ht="24" customHeight="1" x14ac:dyDescent="0.25">
      <c r="A214" s="59">
        <v>329990</v>
      </c>
      <c r="B214" s="36" t="s">
        <v>93</v>
      </c>
      <c r="C214" s="115" t="s">
        <v>152</v>
      </c>
      <c r="D214" s="228">
        <v>5000</v>
      </c>
      <c r="E214" s="152">
        <f t="shared" si="30"/>
        <v>10000</v>
      </c>
      <c r="F214" s="84">
        <v>15000</v>
      </c>
    </row>
    <row r="215" spans="1:6" ht="21.75" customHeight="1" x14ac:dyDescent="0.25">
      <c r="A215" s="59">
        <v>42129</v>
      </c>
      <c r="B215" s="36" t="s">
        <v>222</v>
      </c>
      <c r="C215" s="115" t="s">
        <v>223</v>
      </c>
      <c r="D215" s="228">
        <v>0</v>
      </c>
      <c r="E215" s="152">
        <f t="shared" si="30"/>
        <v>10000</v>
      </c>
      <c r="F215" s="84">
        <v>10000</v>
      </c>
    </row>
    <row r="216" spans="1:6" ht="24" customHeight="1" x14ac:dyDescent="0.25">
      <c r="A216" s="59">
        <v>42273</v>
      </c>
      <c r="B216" s="36" t="s">
        <v>40</v>
      </c>
      <c r="C216" s="109" t="s">
        <v>153</v>
      </c>
      <c r="D216" s="224">
        <v>20000</v>
      </c>
      <c r="E216" s="152">
        <f t="shared" si="30"/>
        <v>20000</v>
      </c>
      <c r="F216" s="80">
        <v>40000</v>
      </c>
    </row>
    <row r="217" spans="1:6" ht="24" customHeight="1" x14ac:dyDescent="0.25">
      <c r="A217" s="59">
        <v>42411</v>
      </c>
      <c r="B217" s="36" t="s">
        <v>68</v>
      </c>
      <c r="C217" s="109" t="s">
        <v>148</v>
      </c>
      <c r="D217" s="224">
        <v>2000</v>
      </c>
      <c r="E217" s="211">
        <f t="shared" si="30"/>
        <v>3000</v>
      </c>
      <c r="F217" s="80">
        <v>5000</v>
      </c>
    </row>
    <row r="218" spans="1:6" ht="24" customHeight="1" x14ac:dyDescent="0.25">
      <c r="A218" s="59">
        <v>922213</v>
      </c>
      <c r="B218" s="36" t="s">
        <v>299</v>
      </c>
      <c r="C218" s="109" t="s">
        <v>302</v>
      </c>
      <c r="D218" s="224">
        <v>0</v>
      </c>
      <c r="E218" s="152">
        <v>0</v>
      </c>
      <c r="F218" s="80">
        <v>0</v>
      </c>
    </row>
    <row r="219" spans="1:6" ht="24" customHeight="1" x14ac:dyDescent="0.25">
      <c r="A219" s="147" t="s">
        <v>196</v>
      </c>
      <c r="B219" s="89" t="s">
        <v>81</v>
      </c>
      <c r="C219" s="122"/>
      <c r="D219" s="48">
        <f>SUM(D220:D225)</f>
        <v>100000</v>
      </c>
      <c r="E219" s="48">
        <f t="shared" ref="E219:F219" si="32">SUM(E220:E225)</f>
        <v>63794.99</v>
      </c>
      <c r="F219" s="48">
        <f t="shared" si="32"/>
        <v>163794.99</v>
      </c>
    </row>
    <row r="220" spans="1:6" ht="21.95" customHeight="1" x14ac:dyDescent="0.25">
      <c r="A220" s="60">
        <v>321190</v>
      </c>
      <c r="B220" s="19" t="s">
        <v>41</v>
      </c>
      <c r="C220" s="19" t="s">
        <v>182</v>
      </c>
      <c r="D220" s="150">
        <v>47000</v>
      </c>
      <c r="E220" s="152">
        <f t="shared" ref="E220:E226" si="33">SUM(F220-D220)</f>
        <v>0</v>
      </c>
      <c r="F220" s="83">
        <v>47000</v>
      </c>
    </row>
    <row r="221" spans="1:6" ht="21.95" customHeight="1" x14ac:dyDescent="0.25">
      <c r="A221" s="60">
        <v>322110</v>
      </c>
      <c r="B221" s="20" t="s">
        <v>14</v>
      </c>
      <c r="C221" s="20" t="s">
        <v>183</v>
      </c>
      <c r="D221" s="229">
        <v>11000</v>
      </c>
      <c r="E221" s="152">
        <f t="shared" si="33"/>
        <v>0</v>
      </c>
      <c r="F221" s="86">
        <v>11000</v>
      </c>
    </row>
    <row r="222" spans="1:6" ht="21.95" customHeight="1" x14ac:dyDescent="0.25">
      <c r="A222" s="60">
        <v>32319</v>
      </c>
      <c r="B222" s="19" t="s">
        <v>22</v>
      </c>
      <c r="C222" s="19" t="s">
        <v>184</v>
      </c>
      <c r="D222" s="150">
        <v>15000</v>
      </c>
      <c r="E222" s="152">
        <f t="shared" si="33"/>
        <v>15000</v>
      </c>
      <c r="F222" s="83">
        <v>30000</v>
      </c>
    </row>
    <row r="223" spans="1:6" ht="21.95" customHeight="1" x14ac:dyDescent="0.25">
      <c r="A223" s="59">
        <v>32339</v>
      </c>
      <c r="B223" s="21" t="s">
        <v>80</v>
      </c>
      <c r="C223" s="21" t="s">
        <v>185</v>
      </c>
      <c r="D223" s="227">
        <v>7000</v>
      </c>
      <c r="E223" s="152">
        <f t="shared" si="33"/>
        <v>0</v>
      </c>
      <c r="F223" s="82">
        <v>7000</v>
      </c>
    </row>
    <row r="224" spans="1:6" ht="21.95" customHeight="1" x14ac:dyDescent="0.25">
      <c r="A224" s="59">
        <v>32412</v>
      </c>
      <c r="B224" s="98" t="s">
        <v>269</v>
      </c>
      <c r="C224" s="98" t="s">
        <v>303</v>
      </c>
      <c r="D224" s="224">
        <v>0</v>
      </c>
      <c r="E224" s="211">
        <f t="shared" si="33"/>
        <v>25000</v>
      </c>
      <c r="F224" s="80">
        <v>25000</v>
      </c>
    </row>
    <row r="225" spans="1:6" ht="21.95" customHeight="1" x14ac:dyDescent="0.25">
      <c r="A225" s="59">
        <v>329990</v>
      </c>
      <c r="B225" s="17" t="s">
        <v>37</v>
      </c>
      <c r="C225" s="17" t="s">
        <v>186</v>
      </c>
      <c r="D225" s="230">
        <v>20000</v>
      </c>
      <c r="E225" s="211">
        <f t="shared" si="33"/>
        <v>23794.989999999998</v>
      </c>
      <c r="F225" s="80">
        <v>43794.99</v>
      </c>
    </row>
    <row r="226" spans="1:6" ht="21.95" customHeight="1" x14ac:dyDescent="0.25">
      <c r="A226" s="59">
        <v>922213</v>
      </c>
      <c r="B226" s="17" t="s">
        <v>299</v>
      </c>
      <c r="C226" s="17" t="s">
        <v>304</v>
      </c>
      <c r="D226" s="230">
        <v>0</v>
      </c>
      <c r="E226" s="211">
        <f t="shared" si="33"/>
        <v>0</v>
      </c>
      <c r="F226" s="80">
        <v>0</v>
      </c>
    </row>
    <row r="227" spans="1:6" ht="22.5" customHeight="1" x14ac:dyDescent="0.25">
      <c r="A227" s="300" t="s">
        <v>290</v>
      </c>
      <c r="B227" s="301"/>
      <c r="C227" s="302"/>
      <c r="D227" s="264">
        <v>5885000</v>
      </c>
      <c r="E227" s="265">
        <f t="shared" ref="E227" si="34">SUM(F227-D227)</f>
        <v>915000</v>
      </c>
      <c r="F227" s="85">
        <v>6800000</v>
      </c>
    </row>
    <row r="228" spans="1:6" ht="5.25" customHeight="1" x14ac:dyDescent="0.25"/>
    <row r="229" spans="1:6" x14ac:dyDescent="0.25">
      <c r="A229" t="s">
        <v>291</v>
      </c>
    </row>
    <row r="230" spans="1:6" ht="6" customHeight="1" x14ac:dyDescent="0.25"/>
    <row r="231" spans="1:6" x14ac:dyDescent="0.25">
      <c r="B231" t="s">
        <v>243</v>
      </c>
      <c r="E231" t="s">
        <v>245</v>
      </c>
    </row>
    <row r="233" spans="1:6" x14ac:dyDescent="0.25">
      <c r="B233" t="s">
        <v>244</v>
      </c>
      <c r="D233" t="s">
        <v>246</v>
      </c>
    </row>
    <row r="235" spans="1:6" x14ac:dyDescent="0.25">
      <c r="B235" t="s">
        <v>311</v>
      </c>
    </row>
    <row r="237" spans="1:6" x14ac:dyDescent="0.25">
      <c r="B237" t="s">
        <v>312</v>
      </c>
    </row>
  </sheetData>
  <mergeCells count="54">
    <mergeCell ref="A119:A120"/>
    <mergeCell ref="B119:B120"/>
    <mergeCell ref="C119:C120"/>
    <mergeCell ref="E119:E120"/>
    <mergeCell ref="B8:B9"/>
    <mergeCell ref="C8:C9"/>
    <mergeCell ref="A12:B12"/>
    <mergeCell ref="A13:B13"/>
    <mergeCell ref="A89:B89"/>
    <mergeCell ref="B86:F86"/>
    <mergeCell ref="A87:F87"/>
    <mergeCell ref="B88:F88"/>
    <mergeCell ref="A136:C136"/>
    <mergeCell ref="E182:E184"/>
    <mergeCell ref="E157:E158"/>
    <mergeCell ref="C1:D1"/>
    <mergeCell ref="D30:F30"/>
    <mergeCell ref="D31:F31"/>
    <mergeCell ref="A160:F160"/>
    <mergeCell ref="B161:F161"/>
    <mergeCell ref="D4:D6"/>
    <mergeCell ref="C11:C13"/>
    <mergeCell ref="E8:E9"/>
    <mergeCell ref="A27:B27"/>
    <mergeCell ref="A33:A34"/>
    <mergeCell ref="C30:C31"/>
    <mergeCell ref="A18:A20"/>
    <mergeCell ref="A23:A26"/>
    <mergeCell ref="A5:B5"/>
    <mergeCell ref="F11:F13"/>
    <mergeCell ref="C39:C40"/>
    <mergeCell ref="C46:C48"/>
    <mergeCell ref="E83:E84"/>
    <mergeCell ref="A83:A84"/>
    <mergeCell ref="B83:B84"/>
    <mergeCell ref="C83:C84"/>
    <mergeCell ref="D11:D13"/>
    <mergeCell ref="E11:E13"/>
    <mergeCell ref="A8:A9"/>
    <mergeCell ref="A227:C227"/>
    <mergeCell ref="C137:C139"/>
    <mergeCell ref="C142:C147"/>
    <mergeCell ref="C182:C184"/>
    <mergeCell ref="D182:D184"/>
    <mergeCell ref="A159:B159"/>
    <mergeCell ref="A157:A158"/>
    <mergeCell ref="B157:B158"/>
    <mergeCell ref="C157:C158"/>
    <mergeCell ref="B162:F162"/>
    <mergeCell ref="A198:A199"/>
    <mergeCell ref="B198:B199"/>
    <mergeCell ref="C198:C199"/>
    <mergeCell ref="E198:E199"/>
    <mergeCell ref="F182:F184"/>
  </mergeCells>
  <pageMargins left="0.70866141732283472" right="0.31496062992125984" top="0.74803149606299213" bottom="0.55118110236220474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opLeftCell="A4" workbookViewId="0">
      <selection activeCell="A13" sqref="A13:F17"/>
    </sheetView>
  </sheetViews>
  <sheetFormatPr defaultRowHeight="15" x14ac:dyDescent="0.25"/>
  <cols>
    <col min="1" max="1" width="8.7109375" customWidth="1"/>
    <col min="2" max="2" width="43.140625" customWidth="1"/>
    <col min="3" max="3" width="7.140625" customWidth="1"/>
    <col min="4" max="4" width="13.140625" customWidth="1"/>
    <col min="5" max="5" width="11.7109375" customWidth="1"/>
    <col min="6" max="6" width="13" customWidth="1"/>
  </cols>
  <sheetData>
    <row r="1" spans="1:11" x14ac:dyDescent="0.25">
      <c r="A1" s="32" t="s">
        <v>0</v>
      </c>
      <c r="B1" s="32"/>
      <c r="C1" s="337" t="s">
        <v>71</v>
      </c>
      <c r="D1" s="337"/>
      <c r="E1" t="s">
        <v>72</v>
      </c>
      <c r="F1" s="66"/>
    </row>
    <row r="2" spans="1:11" x14ac:dyDescent="0.25">
      <c r="F2" s="66"/>
    </row>
    <row r="3" spans="1:11" x14ac:dyDescent="0.25">
      <c r="A3" s="31" t="s">
        <v>251</v>
      </c>
      <c r="B3" s="142" t="s">
        <v>252</v>
      </c>
      <c r="F3" s="67"/>
    </row>
    <row r="4" spans="1:11" x14ac:dyDescent="0.25">
      <c r="A4" s="188"/>
      <c r="B4" s="188"/>
      <c r="D4" s="373" t="s">
        <v>219</v>
      </c>
      <c r="E4" s="163" t="s">
        <v>230</v>
      </c>
      <c r="F4" s="236"/>
    </row>
    <row r="5" spans="1:11" x14ac:dyDescent="0.25">
      <c r="A5" s="239" t="s">
        <v>272</v>
      </c>
      <c r="B5" s="239"/>
      <c r="C5" s="2"/>
      <c r="D5" s="373"/>
      <c r="E5" s="163" t="s">
        <v>231</v>
      </c>
      <c r="F5" s="236"/>
    </row>
    <row r="6" spans="1:11" x14ac:dyDescent="0.25">
      <c r="A6" s="239" t="s">
        <v>273</v>
      </c>
      <c r="B6" s="239"/>
      <c r="C6" s="2"/>
      <c r="D6" s="374"/>
      <c r="E6" s="237" t="s">
        <v>229</v>
      </c>
      <c r="F6" s="238"/>
    </row>
    <row r="7" spans="1:11" x14ac:dyDescent="0.25">
      <c r="A7" s="188"/>
      <c r="B7" s="188"/>
      <c r="D7" s="349" t="s">
        <v>214</v>
      </c>
      <c r="E7" s="385" t="s">
        <v>259</v>
      </c>
      <c r="F7" s="385"/>
    </row>
    <row r="8" spans="1:11" x14ac:dyDescent="0.25">
      <c r="D8" s="374"/>
      <c r="E8" s="386"/>
      <c r="F8" s="386"/>
    </row>
    <row r="9" spans="1:11" x14ac:dyDescent="0.25">
      <c r="A9" s="314" t="s">
        <v>216</v>
      </c>
      <c r="B9" s="316" t="s">
        <v>1</v>
      </c>
      <c r="C9" s="318" t="s">
        <v>217</v>
      </c>
      <c r="D9" s="3" t="s">
        <v>61</v>
      </c>
      <c r="E9" s="322" t="s">
        <v>90</v>
      </c>
      <c r="F9" s="68" t="s">
        <v>92</v>
      </c>
    </row>
    <row r="10" spans="1:11" x14ac:dyDescent="0.25">
      <c r="A10" s="315"/>
      <c r="B10" s="317"/>
      <c r="C10" s="319"/>
      <c r="D10" s="4" t="s">
        <v>253</v>
      </c>
      <c r="E10" s="323"/>
      <c r="F10" s="69" t="s">
        <v>254</v>
      </c>
    </row>
    <row r="11" spans="1:11" ht="19.5" customHeight="1" x14ac:dyDescent="0.25">
      <c r="A11" s="189">
        <v>6</v>
      </c>
      <c r="B11" s="94" t="s">
        <v>2</v>
      </c>
      <c r="C11" s="201"/>
      <c r="D11" s="64">
        <f>SUM(D12+D18)</f>
        <v>1266063</v>
      </c>
      <c r="E11" s="64">
        <f t="shared" ref="E11:F11" si="0">SUM(E12+E18)</f>
        <v>241634.45</v>
      </c>
      <c r="F11" s="64">
        <f t="shared" si="0"/>
        <v>1507697.45</v>
      </c>
    </row>
    <row r="12" spans="1:11" ht="22.5" customHeight="1" x14ac:dyDescent="0.25">
      <c r="A12" s="379" t="s">
        <v>247</v>
      </c>
      <c r="B12" s="380"/>
      <c r="C12" s="381"/>
      <c r="D12" s="131">
        <f>D17</f>
        <v>689263</v>
      </c>
      <c r="E12" s="131">
        <f t="shared" ref="E12:F12" si="1">E17</f>
        <v>92556</v>
      </c>
      <c r="F12" s="131">
        <f t="shared" si="1"/>
        <v>781819</v>
      </c>
      <c r="K12" t="s">
        <v>188</v>
      </c>
    </row>
    <row r="13" spans="1:11" ht="18.75" customHeight="1" x14ac:dyDescent="0.25">
      <c r="A13" s="136" t="s">
        <v>6</v>
      </c>
      <c r="B13" s="130" t="s">
        <v>260</v>
      </c>
      <c r="C13" s="168" t="s">
        <v>218</v>
      </c>
      <c r="D13" s="132">
        <f>SUM(D15+D16)</f>
        <v>689263</v>
      </c>
      <c r="E13" s="132">
        <f t="shared" ref="E13:F13" si="2">SUM(E15+E16)</f>
        <v>92556</v>
      </c>
      <c r="F13" s="132">
        <f t="shared" si="2"/>
        <v>781819</v>
      </c>
    </row>
    <row r="14" spans="1:11" ht="18.75" customHeight="1" x14ac:dyDescent="0.25">
      <c r="A14" s="240"/>
      <c r="B14" s="241" t="s">
        <v>263</v>
      </c>
      <c r="C14" s="245"/>
      <c r="D14" s="246"/>
      <c r="E14" s="247"/>
      <c r="F14" s="247"/>
    </row>
    <row r="15" spans="1:11" ht="25.5" customHeight="1" x14ac:dyDescent="0.25">
      <c r="A15" s="51">
        <v>671110</v>
      </c>
      <c r="B15" s="38" t="s">
        <v>4</v>
      </c>
      <c r="C15" s="96"/>
      <c r="D15" s="39">
        <v>659263</v>
      </c>
      <c r="E15" s="33">
        <f>SUM(F15-D15)</f>
        <v>82556</v>
      </c>
      <c r="F15" s="70">
        <v>741819</v>
      </c>
    </row>
    <row r="16" spans="1:11" ht="24" customHeight="1" x14ac:dyDescent="0.25">
      <c r="A16" s="57">
        <v>67121</v>
      </c>
      <c r="B16" s="37" t="s">
        <v>77</v>
      </c>
      <c r="C16" s="97"/>
      <c r="D16" s="39">
        <v>30000</v>
      </c>
      <c r="E16" s="33">
        <f>SUM(F16-D16)</f>
        <v>10000</v>
      </c>
      <c r="F16" s="70">
        <v>40000</v>
      </c>
    </row>
    <row r="17" spans="1:9" ht="15.75" customHeight="1" x14ac:dyDescent="0.25">
      <c r="A17" s="57"/>
      <c r="B17" s="45" t="s">
        <v>78</v>
      </c>
      <c r="C17" s="167" t="s">
        <v>218</v>
      </c>
      <c r="D17" s="46">
        <f>SUM(D15+D16)</f>
        <v>689263</v>
      </c>
      <c r="E17" s="46">
        <f>SUM(E15+E16)</f>
        <v>92556</v>
      </c>
      <c r="F17" s="87">
        <f>SUM(F15+F16)</f>
        <v>781819</v>
      </c>
      <c r="I17" t="s">
        <v>188</v>
      </c>
    </row>
    <row r="18" spans="1:9" ht="24" customHeight="1" x14ac:dyDescent="0.25">
      <c r="A18" s="375" t="s">
        <v>249</v>
      </c>
      <c r="B18" s="376"/>
      <c r="C18" s="377" t="s">
        <v>224</v>
      </c>
      <c r="D18" s="209">
        <f>SUM(D20+D24+D30+D37+D42+D44)</f>
        <v>576800</v>
      </c>
      <c r="E18" s="209">
        <f>SUM(E20+E24+E30+E37+E42+E44)</f>
        <v>149078.45000000001</v>
      </c>
      <c r="F18" s="209">
        <f>SUM(F20+F24+F30+F37+F42+F44)</f>
        <v>725878.45</v>
      </c>
    </row>
    <row r="19" spans="1:9" ht="18" customHeight="1" x14ac:dyDescent="0.25">
      <c r="A19" s="190" t="s">
        <v>248</v>
      </c>
      <c r="B19" s="191">
        <v>1023115</v>
      </c>
      <c r="C19" s="378"/>
      <c r="D19" s="124"/>
      <c r="E19" s="124"/>
      <c r="F19" s="124"/>
    </row>
    <row r="20" spans="1:9" ht="27.75" customHeight="1" x14ac:dyDescent="0.25">
      <c r="A20" s="135" t="s">
        <v>201</v>
      </c>
      <c r="B20" s="11" t="s">
        <v>7</v>
      </c>
      <c r="C20" s="11" t="s">
        <v>239</v>
      </c>
      <c r="D20" s="41">
        <f>SUM(D21:D23)</f>
        <v>20000</v>
      </c>
      <c r="E20" s="41">
        <f>E21+E23</f>
        <v>1995.24</v>
      </c>
      <c r="F20" s="72">
        <f>SUM(F21:F23)</f>
        <v>21995.24</v>
      </c>
    </row>
    <row r="21" spans="1:9" ht="27.75" customHeight="1" x14ac:dyDescent="0.25">
      <c r="A21" s="354">
        <v>663140</v>
      </c>
      <c r="B21" s="47" t="s">
        <v>86</v>
      </c>
      <c r="C21" s="128" t="s">
        <v>98</v>
      </c>
      <c r="D21" s="210">
        <v>15000</v>
      </c>
      <c r="E21" s="211">
        <f t="shared" ref="E21:E29" si="3">SUM(F21-D21)</f>
        <v>0</v>
      </c>
      <c r="F21" s="212">
        <v>15000</v>
      </c>
    </row>
    <row r="22" spans="1:9" ht="28.5" customHeight="1" x14ac:dyDescent="0.25">
      <c r="A22" s="355"/>
      <c r="B22" s="47" t="s">
        <v>187</v>
      </c>
      <c r="C22" s="128" t="s">
        <v>221</v>
      </c>
      <c r="D22" s="210">
        <v>5000</v>
      </c>
      <c r="E22" s="211">
        <f t="shared" si="3"/>
        <v>0</v>
      </c>
      <c r="F22" s="212">
        <v>5000</v>
      </c>
    </row>
    <row r="23" spans="1:9" ht="27.75" customHeight="1" x14ac:dyDescent="0.25">
      <c r="A23" s="58">
        <v>92211</v>
      </c>
      <c r="B23" s="6" t="s">
        <v>202</v>
      </c>
      <c r="C23" s="129" t="s">
        <v>194</v>
      </c>
      <c r="D23" s="154">
        <v>0</v>
      </c>
      <c r="E23" s="211">
        <f t="shared" si="3"/>
        <v>1995.24</v>
      </c>
      <c r="F23" s="213">
        <v>1995.24</v>
      </c>
    </row>
    <row r="24" spans="1:9" ht="26.25" customHeight="1" x14ac:dyDescent="0.25">
      <c r="A24" s="135" t="s">
        <v>200</v>
      </c>
      <c r="B24" s="8" t="s">
        <v>8</v>
      </c>
      <c r="C24" s="11" t="s">
        <v>239</v>
      </c>
      <c r="D24" s="41">
        <f>SUM(D25:D29)</f>
        <v>271800</v>
      </c>
      <c r="E24" s="85">
        <f t="shared" si="3"/>
        <v>14640.570000000007</v>
      </c>
      <c r="F24" s="72">
        <f>SUM(F25:F29)</f>
        <v>286440.57</v>
      </c>
    </row>
    <row r="25" spans="1:9" ht="24" customHeight="1" x14ac:dyDescent="0.25">
      <c r="A25" s="123">
        <v>64132</v>
      </c>
      <c r="B25" s="145" t="s">
        <v>3</v>
      </c>
      <c r="C25" s="231" t="s">
        <v>99</v>
      </c>
      <c r="D25" s="225">
        <v>500</v>
      </c>
      <c r="E25" s="152">
        <f t="shared" si="3"/>
        <v>0</v>
      </c>
      <c r="F25" s="232">
        <v>500</v>
      </c>
    </row>
    <row r="26" spans="1:9" ht="24" customHeight="1" x14ac:dyDescent="0.25">
      <c r="A26" s="58">
        <v>66142</v>
      </c>
      <c r="B26" s="56" t="s">
        <v>258</v>
      </c>
      <c r="C26" s="233" t="s">
        <v>306</v>
      </c>
      <c r="D26" s="234">
        <v>0</v>
      </c>
      <c r="E26" s="211">
        <f t="shared" si="3"/>
        <v>10000</v>
      </c>
      <c r="F26" s="73">
        <v>10000</v>
      </c>
    </row>
    <row r="27" spans="1:9" ht="25.5" customHeight="1" x14ac:dyDescent="0.25">
      <c r="A27" s="205">
        <v>66151</v>
      </c>
      <c r="B27" s="7" t="s">
        <v>58</v>
      </c>
      <c r="C27" s="331" t="s">
        <v>100</v>
      </c>
      <c r="D27" s="215">
        <v>266300</v>
      </c>
      <c r="E27" s="223">
        <f t="shared" si="3"/>
        <v>-10000</v>
      </c>
      <c r="F27" s="74">
        <v>256300</v>
      </c>
    </row>
    <row r="28" spans="1:9" ht="24" customHeight="1" x14ac:dyDescent="0.25">
      <c r="A28" s="58">
        <v>65268</v>
      </c>
      <c r="B28" s="17" t="s">
        <v>59</v>
      </c>
      <c r="C28" s="332"/>
      <c r="D28" s="216">
        <v>5000</v>
      </c>
      <c r="E28" s="211">
        <f t="shared" si="3"/>
        <v>0</v>
      </c>
      <c r="F28" s="75">
        <v>5000</v>
      </c>
    </row>
    <row r="29" spans="1:9" ht="24" customHeight="1" x14ac:dyDescent="0.25">
      <c r="A29" s="106">
        <v>92211</v>
      </c>
      <c r="B29" s="36" t="s">
        <v>202</v>
      </c>
      <c r="C29" s="102" t="s">
        <v>193</v>
      </c>
      <c r="D29" s="155">
        <v>0</v>
      </c>
      <c r="E29" s="211">
        <f t="shared" si="3"/>
        <v>14640.57</v>
      </c>
      <c r="F29" s="75">
        <v>14640.57</v>
      </c>
    </row>
    <row r="30" spans="1:9" ht="24" customHeight="1" x14ac:dyDescent="0.25">
      <c r="A30" s="135" t="s">
        <v>199</v>
      </c>
      <c r="B30" s="9" t="s">
        <v>9</v>
      </c>
      <c r="C30" s="11" t="s">
        <v>239</v>
      </c>
      <c r="D30" s="41">
        <f>SUM(D31+D35+D36)</f>
        <v>85000</v>
      </c>
      <c r="E30" s="41">
        <f>SUM(E31+E35+E36)</f>
        <v>4760.8</v>
      </c>
      <c r="F30" s="41">
        <f>SUM(F31+F35+F36)</f>
        <v>89760.8</v>
      </c>
    </row>
    <row r="31" spans="1:9" ht="27.75" customHeight="1" x14ac:dyDescent="0.25">
      <c r="A31" s="105">
        <v>65268</v>
      </c>
      <c r="B31" s="17" t="s">
        <v>59</v>
      </c>
      <c r="C31" s="103" t="s">
        <v>102</v>
      </c>
      <c r="D31" s="217">
        <v>1000</v>
      </c>
      <c r="E31" s="209">
        <f>SUM(F31-D31)</f>
        <v>0</v>
      </c>
      <c r="F31" s="218">
        <v>1000</v>
      </c>
    </row>
    <row r="32" spans="1:9" ht="24" customHeight="1" x14ac:dyDescent="0.25">
      <c r="A32" s="58">
        <v>65264</v>
      </c>
      <c r="B32" s="17" t="s">
        <v>48</v>
      </c>
      <c r="C32" s="333" t="s">
        <v>101</v>
      </c>
      <c r="D32" s="219">
        <v>66000</v>
      </c>
      <c r="E32" s="211">
        <f t="shared" ref="E32:E39" si="4">SUM(F32-D32)</f>
        <v>5000</v>
      </c>
      <c r="F32" s="220">
        <v>71000</v>
      </c>
    </row>
    <row r="33" spans="1:6" ht="24" customHeight="1" x14ac:dyDescent="0.25">
      <c r="A33" s="58">
        <v>65269</v>
      </c>
      <c r="B33" s="7" t="s">
        <v>70</v>
      </c>
      <c r="C33" s="331"/>
      <c r="D33" s="215">
        <v>10000</v>
      </c>
      <c r="E33" s="211">
        <f>SUM(F33-D33)</f>
        <v>-5000</v>
      </c>
      <c r="F33" s="221">
        <v>5000</v>
      </c>
    </row>
    <row r="34" spans="1:6" ht="29.25" customHeight="1" x14ac:dyDescent="0.25">
      <c r="A34" s="105">
        <v>63414</v>
      </c>
      <c r="B34" s="17" t="s">
        <v>62</v>
      </c>
      <c r="C34" s="331"/>
      <c r="D34" s="216">
        <v>8000</v>
      </c>
      <c r="E34" s="211">
        <f t="shared" si="4"/>
        <v>0</v>
      </c>
      <c r="F34" s="220">
        <v>8000</v>
      </c>
    </row>
    <row r="35" spans="1:6" ht="13.5" customHeight="1" x14ac:dyDescent="0.25">
      <c r="A35" s="58"/>
      <c r="B35" s="17"/>
      <c r="C35" s="101" t="s">
        <v>189</v>
      </c>
      <c r="D35" s="155">
        <f>SUM(D32:D34)</f>
        <v>84000</v>
      </c>
      <c r="E35" s="235">
        <f t="shared" ref="E35:F35" si="5">SUM(E32:E34)</f>
        <v>0</v>
      </c>
      <c r="F35" s="235">
        <f t="shared" si="5"/>
        <v>84000</v>
      </c>
    </row>
    <row r="36" spans="1:6" ht="21" customHeight="1" x14ac:dyDescent="0.25">
      <c r="A36" s="106">
        <v>92211</v>
      </c>
      <c r="B36" s="36" t="s">
        <v>202</v>
      </c>
      <c r="C36" s="102" t="s">
        <v>103</v>
      </c>
      <c r="D36" s="156">
        <v>0</v>
      </c>
      <c r="E36" s="209">
        <f>SUM(F36-D36)</f>
        <v>4760.8</v>
      </c>
      <c r="F36" s="218">
        <v>4760.8</v>
      </c>
    </row>
    <row r="37" spans="1:6" ht="23.25" customHeight="1" x14ac:dyDescent="0.25">
      <c r="A37" s="137" t="s">
        <v>198</v>
      </c>
      <c r="B37" s="9" t="s">
        <v>96</v>
      </c>
      <c r="C37" s="11" t="s">
        <v>239</v>
      </c>
      <c r="D37" s="40">
        <f>SUM(D38:D39)</f>
        <v>30000</v>
      </c>
      <c r="E37" s="85">
        <f t="shared" si="4"/>
        <v>8886.8499999999985</v>
      </c>
      <c r="F37" s="76">
        <f>SUM(F38:F39)</f>
        <v>38886.85</v>
      </c>
    </row>
    <row r="38" spans="1:6" ht="42" customHeight="1" x14ac:dyDescent="0.25">
      <c r="A38" s="104">
        <v>636120</v>
      </c>
      <c r="B38" s="17" t="s">
        <v>211</v>
      </c>
      <c r="C38" s="103" t="s">
        <v>104</v>
      </c>
      <c r="D38" s="216">
        <v>30000</v>
      </c>
      <c r="E38" s="211">
        <f t="shared" si="4"/>
        <v>0</v>
      </c>
      <c r="F38" s="73">
        <v>30000</v>
      </c>
    </row>
    <row r="39" spans="1:6" ht="24" customHeight="1" x14ac:dyDescent="0.25">
      <c r="A39" s="58">
        <v>92211</v>
      </c>
      <c r="B39" s="17" t="s">
        <v>202</v>
      </c>
      <c r="C39" s="102" t="s">
        <v>190</v>
      </c>
      <c r="D39" s="222">
        <v>0</v>
      </c>
      <c r="E39" s="211">
        <f t="shared" si="4"/>
        <v>8886.85</v>
      </c>
      <c r="F39" s="73">
        <v>8886.85</v>
      </c>
    </row>
    <row r="40" spans="1:6" ht="8.25" customHeight="1" x14ac:dyDescent="0.25">
      <c r="A40" s="159"/>
      <c r="B40" s="12"/>
      <c r="C40" s="126"/>
      <c r="D40" s="162"/>
      <c r="E40" s="35"/>
      <c r="F40" s="77"/>
    </row>
    <row r="41" spans="1:6" ht="15.75" customHeight="1" x14ac:dyDescent="0.25">
      <c r="B41" s="2"/>
      <c r="C41" s="2"/>
      <c r="D41" s="1"/>
      <c r="E41" s="1"/>
      <c r="F41" s="78" t="s">
        <v>94</v>
      </c>
    </row>
    <row r="42" spans="1:6" ht="24.75" customHeight="1" x14ac:dyDescent="0.25">
      <c r="A42" s="135" t="s">
        <v>197</v>
      </c>
      <c r="B42" s="9" t="s">
        <v>10</v>
      </c>
      <c r="C42" s="11" t="s">
        <v>239</v>
      </c>
      <c r="D42" s="42">
        <f>D43</f>
        <v>70000</v>
      </c>
      <c r="E42" s="40">
        <f>E43</f>
        <v>55000</v>
      </c>
      <c r="F42" s="76">
        <f>F43</f>
        <v>125000</v>
      </c>
    </row>
    <row r="43" spans="1:6" ht="24" customHeight="1" x14ac:dyDescent="0.25">
      <c r="A43" s="123">
        <v>63613</v>
      </c>
      <c r="B43" s="127" t="s">
        <v>5</v>
      </c>
      <c r="C43" s="126" t="s">
        <v>97</v>
      </c>
      <c r="D43" s="219">
        <v>70000</v>
      </c>
      <c r="E43" s="211">
        <f>SUM(F43-D43)</f>
        <v>55000</v>
      </c>
      <c r="F43" s="71">
        <v>125000</v>
      </c>
    </row>
    <row r="44" spans="1:6" ht="30.75" customHeight="1" x14ac:dyDescent="0.25">
      <c r="A44" s="138" t="s">
        <v>196</v>
      </c>
      <c r="B44" s="9" t="s">
        <v>85</v>
      </c>
      <c r="C44" s="9"/>
      <c r="D44" s="40">
        <f>SUM(D45:D47)</f>
        <v>100000</v>
      </c>
      <c r="E44" s="40">
        <f t="shared" ref="E44:F44" si="6">SUM(E45:E47)</f>
        <v>63794.99</v>
      </c>
      <c r="F44" s="40">
        <f t="shared" si="6"/>
        <v>163794.99</v>
      </c>
    </row>
    <row r="45" spans="1:6" ht="30.75" customHeight="1" x14ac:dyDescent="0.25">
      <c r="A45" s="105">
        <v>638113</v>
      </c>
      <c r="B45" s="17" t="s">
        <v>204</v>
      </c>
      <c r="C45" s="333" t="s">
        <v>296</v>
      </c>
      <c r="D45" s="216">
        <v>77500</v>
      </c>
      <c r="E45" s="211">
        <f>SUM(F45-D45)</f>
        <v>0</v>
      </c>
      <c r="F45" s="73">
        <v>77500</v>
      </c>
    </row>
    <row r="46" spans="1:6" ht="26.25" customHeight="1" x14ac:dyDescent="0.25">
      <c r="A46" s="105">
        <v>638115</v>
      </c>
      <c r="B46" s="17" t="s">
        <v>205</v>
      </c>
      <c r="C46" s="332"/>
      <c r="D46" s="216">
        <v>22500</v>
      </c>
      <c r="E46" s="211">
        <f>SUM(F46-D46)</f>
        <v>0</v>
      </c>
      <c r="F46" s="73">
        <v>22500</v>
      </c>
    </row>
    <row r="47" spans="1:6" ht="24" customHeight="1" x14ac:dyDescent="0.25">
      <c r="A47" s="58">
        <v>92211</v>
      </c>
      <c r="B47" s="28" t="s">
        <v>203</v>
      </c>
      <c r="C47" s="285" t="s">
        <v>297</v>
      </c>
      <c r="D47" s="157">
        <v>0</v>
      </c>
      <c r="E47" s="223">
        <f>SUM(F47-D47)</f>
        <v>63794.99</v>
      </c>
      <c r="F47" s="88">
        <v>63794.99</v>
      </c>
    </row>
    <row r="48" spans="1:6" ht="18" customHeight="1" x14ac:dyDescent="0.25">
      <c r="A48" s="43"/>
      <c r="B48" s="12"/>
      <c r="C48" s="12"/>
      <c r="D48" s="44"/>
      <c r="E48" s="35"/>
      <c r="F48" s="77"/>
    </row>
    <row r="49" spans="1:6" ht="18" customHeight="1" x14ac:dyDescent="0.25">
      <c r="A49" s="43"/>
      <c r="B49" s="12"/>
      <c r="C49" s="12"/>
      <c r="D49" s="44"/>
      <c r="E49" s="35"/>
      <c r="F49" s="77"/>
    </row>
    <row r="50" spans="1:6" ht="15" customHeight="1" x14ac:dyDescent="0.25">
      <c r="A50" s="314" t="s">
        <v>216</v>
      </c>
      <c r="B50" s="316" t="s">
        <v>1</v>
      </c>
      <c r="C50" s="318" t="s">
        <v>217</v>
      </c>
      <c r="D50" s="140" t="s">
        <v>61</v>
      </c>
      <c r="E50" s="322" t="s">
        <v>90</v>
      </c>
      <c r="F50" s="68" t="s">
        <v>92</v>
      </c>
    </row>
    <row r="51" spans="1:6" ht="15" customHeight="1" x14ac:dyDescent="0.25">
      <c r="A51" s="315"/>
      <c r="B51" s="317"/>
      <c r="C51" s="319"/>
      <c r="D51" s="141" t="s">
        <v>253</v>
      </c>
      <c r="E51" s="323"/>
      <c r="F51" s="69" t="s">
        <v>254</v>
      </c>
    </row>
    <row r="52" spans="1:6" ht="24" customHeight="1" x14ac:dyDescent="0.25">
      <c r="A52" s="198">
        <v>3</v>
      </c>
      <c r="B52" s="199" t="s">
        <v>11</v>
      </c>
      <c r="C52" s="94"/>
      <c r="D52" s="95">
        <f>SUM(D53+D101)</f>
        <v>1266063</v>
      </c>
      <c r="E52" s="95">
        <f>SUM(E53+E101)</f>
        <v>241634.44999999998</v>
      </c>
      <c r="F52" s="95">
        <f>SUM(F53+F101)</f>
        <v>1507697.45</v>
      </c>
    </row>
    <row r="53" spans="1:6" ht="24" customHeight="1" x14ac:dyDescent="0.25">
      <c r="A53" s="362" t="s">
        <v>271</v>
      </c>
      <c r="B53" s="370"/>
      <c r="C53" s="363"/>
      <c r="D53" s="184">
        <f>D55</f>
        <v>689263</v>
      </c>
      <c r="E53" s="184">
        <f t="shared" ref="E53:F53" si="7">E55</f>
        <v>92556</v>
      </c>
      <c r="F53" s="184">
        <f t="shared" si="7"/>
        <v>781819</v>
      </c>
    </row>
    <row r="54" spans="1:6" ht="21.75" customHeight="1" x14ac:dyDescent="0.25">
      <c r="A54" s="192" t="s">
        <v>250</v>
      </c>
      <c r="B54" s="193" t="s">
        <v>238</v>
      </c>
      <c r="C54" s="194"/>
      <c r="D54" s="195"/>
      <c r="E54" s="195"/>
      <c r="F54" s="195"/>
    </row>
    <row r="55" spans="1:6" ht="24" customHeight="1" x14ac:dyDescent="0.25">
      <c r="A55" s="139" t="s">
        <v>6</v>
      </c>
      <c r="B55" s="90" t="s">
        <v>12</v>
      </c>
      <c r="C55" s="90" t="s">
        <v>218</v>
      </c>
      <c r="D55" s="65">
        <f>SUM(D56:D100)</f>
        <v>689263</v>
      </c>
      <c r="E55" s="65">
        <f>SUM(E56:E100)</f>
        <v>92556</v>
      </c>
      <c r="F55" s="65">
        <f>SUM(F56:F100)</f>
        <v>781819</v>
      </c>
    </row>
    <row r="56" spans="1:6" ht="24" customHeight="1" x14ac:dyDescent="0.25">
      <c r="A56" s="53">
        <v>321190</v>
      </c>
      <c r="B56" s="29" t="s">
        <v>73</v>
      </c>
      <c r="C56" s="110" t="s">
        <v>105</v>
      </c>
      <c r="D56" s="214">
        <v>20000</v>
      </c>
      <c r="E56" s="152">
        <f t="shared" ref="E56:E88" si="8">SUM(F56-D56)</f>
        <v>10000</v>
      </c>
      <c r="F56" s="79">
        <v>30000</v>
      </c>
    </row>
    <row r="57" spans="1:6" ht="24" customHeight="1" x14ac:dyDescent="0.25">
      <c r="A57" s="53">
        <v>321210</v>
      </c>
      <c r="B57" s="27" t="s">
        <v>74</v>
      </c>
      <c r="C57" s="111" t="s">
        <v>106</v>
      </c>
      <c r="D57" s="214">
        <v>218000</v>
      </c>
      <c r="E57" s="152">
        <f t="shared" si="8"/>
        <v>7000</v>
      </c>
      <c r="F57" s="79">
        <v>225000</v>
      </c>
    </row>
    <row r="58" spans="1:6" ht="24" customHeight="1" x14ac:dyDescent="0.25">
      <c r="A58" s="54">
        <v>321310</v>
      </c>
      <c r="B58" s="26" t="s">
        <v>49</v>
      </c>
      <c r="C58" s="112" t="s">
        <v>107</v>
      </c>
      <c r="D58" s="224">
        <v>5263</v>
      </c>
      <c r="E58" s="152">
        <f t="shared" si="8"/>
        <v>4737</v>
      </c>
      <c r="F58" s="80">
        <v>10000</v>
      </c>
    </row>
    <row r="59" spans="1:6" ht="24" customHeight="1" x14ac:dyDescent="0.25">
      <c r="A59" s="53">
        <v>321490</v>
      </c>
      <c r="B59" s="27" t="s">
        <v>13</v>
      </c>
      <c r="C59" s="111" t="s">
        <v>108</v>
      </c>
      <c r="D59" s="214">
        <v>0</v>
      </c>
      <c r="E59" s="152">
        <f t="shared" si="8"/>
        <v>1000</v>
      </c>
      <c r="F59" s="79">
        <v>1000</v>
      </c>
    </row>
    <row r="60" spans="1:6" ht="24" customHeight="1" x14ac:dyDescent="0.25">
      <c r="A60" s="53">
        <v>322110</v>
      </c>
      <c r="B60" s="26" t="s">
        <v>14</v>
      </c>
      <c r="C60" s="112" t="s">
        <v>109</v>
      </c>
      <c r="D60" s="214">
        <v>20000</v>
      </c>
      <c r="E60" s="152">
        <f t="shared" si="8"/>
        <v>5000</v>
      </c>
      <c r="F60" s="79">
        <v>25000</v>
      </c>
    </row>
    <row r="61" spans="1:6" ht="24" customHeight="1" x14ac:dyDescent="0.25">
      <c r="A61" s="53">
        <v>322190</v>
      </c>
      <c r="B61" s="26" t="s">
        <v>50</v>
      </c>
      <c r="C61" s="112" t="s">
        <v>110</v>
      </c>
      <c r="D61" s="214">
        <v>20000</v>
      </c>
      <c r="E61" s="152">
        <f t="shared" si="8"/>
        <v>6000</v>
      </c>
      <c r="F61" s="79">
        <v>26000</v>
      </c>
    </row>
    <row r="62" spans="1:6" ht="24" customHeight="1" x14ac:dyDescent="0.25">
      <c r="A62" s="53">
        <v>322290</v>
      </c>
      <c r="B62" s="29" t="s">
        <v>51</v>
      </c>
      <c r="C62" s="110" t="s">
        <v>111</v>
      </c>
      <c r="D62" s="214">
        <v>20000</v>
      </c>
      <c r="E62" s="152">
        <f t="shared" si="8"/>
        <v>5000</v>
      </c>
      <c r="F62" s="79">
        <v>25000</v>
      </c>
    </row>
    <row r="63" spans="1:6" ht="24" customHeight="1" x14ac:dyDescent="0.25">
      <c r="A63" s="53">
        <v>322310</v>
      </c>
      <c r="B63" s="27" t="s">
        <v>15</v>
      </c>
      <c r="C63" s="111" t="s">
        <v>112</v>
      </c>
      <c r="D63" s="214">
        <v>40000</v>
      </c>
      <c r="E63" s="152">
        <f t="shared" si="8"/>
        <v>2000</v>
      </c>
      <c r="F63" s="79">
        <v>42000</v>
      </c>
    </row>
    <row r="64" spans="1:6" ht="24" customHeight="1" x14ac:dyDescent="0.25">
      <c r="A64" s="53">
        <v>322330</v>
      </c>
      <c r="B64" s="27" t="s">
        <v>16</v>
      </c>
      <c r="C64" s="111" t="s">
        <v>113</v>
      </c>
      <c r="D64" s="214">
        <v>53000</v>
      </c>
      <c r="E64" s="152">
        <f t="shared" si="8"/>
        <v>0</v>
      </c>
      <c r="F64" s="79">
        <v>53000</v>
      </c>
    </row>
    <row r="65" spans="1:6" ht="24" customHeight="1" x14ac:dyDescent="0.25">
      <c r="A65" s="53">
        <v>322340</v>
      </c>
      <c r="B65" s="27" t="s">
        <v>17</v>
      </c>
      <c r="C65" s="111" t="s">
        <v>114</v>
      </c>
      <c r="D65" s="214">
        <v>4200</v>
      </c>
      <c r="E65" s="152">
        <f t="shared" si="8"/>
        <v>2800</v>
      </c>
      <c r="F65" s="79">
        <v>7000</v>
      </c>
    </row>
    <row r="66" spans="1:6" ht="24" customHeight="1" x14ac:dyDescent="0.25">
      <c r="A66" s="54">
        <v>322440</v>
      </c>
      <c r="B66" s="26" t="s">
        <v>52</v>
      </c>
      <c r="C66" s="112" t="s">
        <v>115</v>
      </c>
      <c r="D66" s="224">
        <v>20000</v>
      </c>
      <c r="E66" s="152">
        <f t="shared" si="8"/>
        <v>14500</v>
      </c>
      <c r="F66" s="80">
        <v>34500</v>
      </c>
    </row>
    <row r="67" spans="1:6" ht="24" customHeight="1" x14ac:dyDescent="0.25">
      <c r="A67" s="53">
        <v>322510</v>
      </c>
      <c r="B67" s="27" t="s">
        <v>18</v>
      </c>
      <c r="C67" s="111" t="s">
        <v>116</v>
      </c>
      <c r="D67" s="214">
        <v>5000</v>
      </c>
      <c r="E67" s="152">
        <f t="shared" si="8"/>
        <v>2719</v>
      </c>
      <c r="F67" s="79">
        <v>7719</v>
      </c>
    </row>
    <row r="68" spans="1:6" ht="24" customHeight="1" x14ac:dyDescent="0.25">
      <c r="A68" s="53">
        <v>322520</v>
      </c>
      <c r="B68" s="27" t="s">
        <v>19</v>
      </c>
      <c r="C68" s="111" t="s">
        <v>117</v>
      </c>
      <c r="D68" s="214">
        <v>2000</v>
      </c>
      <c r="E68" s="152">
        <f t="shared" si="8"/>
        <v>0</v>
      </c>
      <c r="F68" s="79">
        <v>2000</v>
      </c>
    </row>
    <row r="69" spans="1:6" ht="21.75" customHeight="1" x14ac:dyDescent="0.25">
      <c r="A69" s="53">
        <v>322710</v>
      </c>
      <c r="B69" s="25" t="s">
        <v>20</v>
      </c>
      <c r="C69" s="113" t="s">
        <v>118</v>
      </c>
      <c r="D69" s="214">
        <v>1000</v>
      </c>
      <c r="E69" s="152">
        <f t="shared" si="8"/>
        <v>0</v>
      </c>
      <c r="F69" s="79">
        <v>1000</v>
      </c>
    </row>
    <row r="70" spans="1:6" ht="22.5" customHeight="1" x14ac:dyDescent="0.25">
      <c r="A70" s="53">
        <v>323110</v>
      </c>
      <c r="B70" s="27" t="s">
        <v>60</v>
      </c>
      <c r="C70" s="111" t="s">
        <v>119</v>
      </c>
      <c r="D70" s="214">
        <v>24000</v>
      </c>
      <c r="E70" s="152">
        <f t="shared" si="8"/>
        <v>1000</v>
      </c>
      <c r="F70" s="79">
        <v>25000</v>
      </c>
    </row>
    <row r="71" spans="1:6" ht="20.25" customHeight="1" x14ac:dyDescent="0.25">
      <c r="A71" s="53">
        <v>323130</v>
      </c>
      <c r="B71" s="27" t="s">
        <v>53</v>
      </c>
      <c r="C71" s="111" t="s">
        <v>120</v>
      </c>
      <c r="D71" s="214">
        <v>4000</v>
      </c>
      <c r="E71" s="152">
        <f t="shared" si="8"/>
        <v>0</v>
      </c>
      <c r="F71" s="79">
        <v>4000</v>
      </c>
    </row>
    <row r="72" spans="1:6" ht="24" customHeight="1" x14ac:dyDescent="0.25">
      <c r="A72" s="53">
        <v>323190</v>
      </c>
      <c r="B72" s="27" t="s">
        <v>22</v>
      </c>
      <c r="C72" s="111" t="s">
        <v>121</v>
      </c>
      <c r="D72" s="214">
        <v>1000</v>
      </c>
      <c r="E72" s="211">
        <f t="shared" si="8"/>
        <v>2000</v>
      </c>
      <c r="F72" s="79">
        <v>3000</v>
      </c>
    </row>
    <row r="73" spans="1:6" ht="26.25" customHeight="1" x14ac:dyDescent="0.25">
      <c r="A73" s="53">
        <v>323290</v>
      </c>
      <c r="B73" s="26" t="s">
        <v>54</v>
      </c>
      <c r="C73" s="112" t="s">
        <v>122</v>
      </c>
      <c r="D73" s="214">
        <v>20000</v>
      </c>
      <c r="E73" s="152">
        <f t="shared" si="8"/>
        <v>14500</v>
      </c>
      <c r="F73" s="79">
        <v>34500</v>
      </c>
    </row>
    <row r="74" spans="1:6" ht="24" customHeight="1" x14ac:dyDescent="0.25">
      <c r="A74" s="53">
        <v>323390</v>
      </c>
      <c r="B74" s="27" t="s">
        <v>23</v>
      </c>
      <c r="C74" s="111" t="s">
        <v>123</v>
      </c>
      <c r="D74" s="214">
        <v>1000</v>
      </c>
      <c r="E74" s="211">
        <f t="shared" si="8"/>
        <v>0</v>
      </c>
      <c r="F74" s="79">
        <v>1000</v>
      </c>
    </row>
    <row r="75" spans="1:6" ht="23.25" customHeight="1" x14ac:dyDescent="0.25">
      <c r="A75" s="54">
        <v>323490</v>
      </c>
      <c r="B75" s="26" t="s">
        <v>88</v>
      </c>
      <c r="C75" s="112" t="s">
        <v>124</v>
      </c>
      <c r="D75" s="224">
        <v>23000</v>
      </c>
      <c r="E75" s="152">
        <f>SUM(F75-D75)</f>
        <v>0</v>
      </c>
      <c r="F75" s="80">
        <v>23000</v>
      </c>
    </row>
    <row r="76" spans="1:6" ht="28.5" customHeight="1" x14ac:dyDescent="0.25">
      <c r="A76" s="53">
        <v>323590</v>
      </c>
      <c r="B76" s="26" t="s">
        <v>87</v>
      </c>
      <c r="C76" s="112" t="s">
        <v>125</v>
      </c>
      <c r="D76" s="214">
        <v>115000</v>
      </c>
      <c r="E76" s="211">
        <f>SUM(F76-D76)</f>
        <v>0</v>
      </c>
      <c r="F76" s="79">
        <v>115000</v>
      </c>
    </row>
    <row r="77" spans="1:6" ht="15.75" customHeight="1" x14ac:dyDescent="0.25">
      <c r="A77" s="280"/>
      <c r="B77" s="281"/>
      <c r="C77" s="281"/>
      <c r="D77" s="282"/>
      <c r="E77" s="252"/>
      <c r="F77" s="283"/>
    </row>
    <row r="78" spans="1:6" ht="15" customHeight="1" x14ac:dyDescent="0.25">
      <c r="A78" s="16"/>
      <c r="B78" s="30"/>
      <c r="C78" s="30"/>
      <c r="D78" s="34"/>
      <c r="E78" s="34"/>
      <c r="F78" s="81" t="s">
        <v>69</v>
      </c>
    </row>
    <row r="79" spans="1:6" ht="20.25" customHeight="1" x14ac:dyDescent="0.25">
      <c r="A79" s="314" t="s">
        <v>216</v>
      </c>
      <c r="B79" s="316" t="s">
        <v>1</v>
      </c>
      <c r="C79" s="318" t="s">
        <v>217</v>
      </c>
      <c r="D79" s="140" t="s">
        <v>61</v>
      </c>
      <c r="E79" s="322" t="s">
        <v>90</v>
      </c>
      <c r="F79" s="68" t="s">
        <v>92</v>
      </c>
    </row>
    <row r="80" spans="1:6" ht="18" customHeight="1" x14ac:dyDescent="0.25">
      <c r="A80" s="315"/>
      <c r="B80" s="317"/>
      <c r="C80" s="319"/>
      <c r="D80" s="141" t="s">
        <v>253</v>
      </c>
      <c r="E80" s="323"/>
      <c r="F80" s="69" t="s">
        <v>254</v>
      </c>
    </row>
    <row r="81" spans="1:6" ht="24" customHeight="1" x14ac:dyDescent="0.25">
      <c r="A81" s="53">
        <v>323610</v>
      </c>
      <c r="B81" s="26" t="s">
        <v>24</v>
      </c>
      <c r="C81" s="112" t="s">
        <v>126</v>
      </c>
      <c r="D81" s="214">
        <v>8000</v>
      </c>
      <c r="E81" s="152">
        <f t="shared" si="8"/>
        <v>-1000</v>
      </c>
      <c r="F81" s="79">
        <v>7000</v>
      </c>
    </row>
    <row r="82" spans="1:6" ht="24" customHeight="1" x14ac:dyDescent="0.25">
      <c r="A82" s="53">
        <v>323690</v>
      </c>
      <c r="B82" s="25" t="s">
        <v>25</v>
      </c>
      <c r="C82" s="113" t="s">
        <v>127</v>
      </c>
      <c r="D82" s="214">
        <v>0</v>
      </c>
      <c r="E82" s="152">
        <f t="shared" si="8"/>
        <v>0</v>
      </c>
      <c r="F82" s="79">
        <v>0</v>
      </c>
    </row>
    <row r="83" spans="1:6" ht="24" customHeight="1" x14ac:dyDescent="0.25">
      <c r="A83" s="53">
        <v>323710</v>
      </c>
      <c r="B83" s="26" t="s">
        <v>26</v>
      </c>
      <c r="C83" s="112" t="s">
        <v>128</v>
      </c>
      <c r="D83" s="214">
        <v>0</v>
      </c>
      <c r="E83" s="152">
        <f t="shared" si="8"/>
        <v>0</v>
      </c>
      <c r="F83" s="79">
        <v>0</v>
      </c>
    </row>
    <row r="84" spans="1:6" ht="24" customHeight="1" x14ac:dyDescent="0.25">
      <c r="A84" s="53">
        <v>323720</v>
      </c>
      <c r="B84" s="27" t="s">
        <v>27</v>
      </c>
      <c r="C84" s="111" t="s">
        <v>129</v>
      </c>
      <c r="D84" s="214">
        <v>3000</v>
      </c>
      <c r="E84" s="152">
        <f t="shared" si="8"/>
        <v>1000</v>
      </c>
      <c r="F84" s="79">
        <v>4000</v>
      </c>
    </row>
    <row r="85" spans="1:6" ht="24" customHeight="1" x14ac:dyDescent="0.25">
      <c r="A85" s="53">
        <v>323790</v>
      </c>
      <c r="B85" s="26" t="s">
        <v>75</v>
      </c>
      <c r="C85" s="112" t="s">
        <v>130</v>
      </c>
      <c r="D85" s="214">
        <v>1000</v>
      </c>
      <c r="E85" s="152">
        <f t="shared" si="8"/>
        <v>1000</v>
      </c>
      <c r="F85" s="79">
        <v>2000</v>
      </c>
    </row>
    <row r="86" spans="1:6" ht="24" customHeight="1" x14ac:dyDescent="0.25">
      <c r="A86" s="53">
        <v>323890</v>
      </c>
      <c r="B86" s="27" t="s">
        <v>28</v>
      </c>
      <c r="C86" s="111" t="s">
        <v>131</v>
      </c>
      <c r="D86" s="214">
        <v>1000</v>
      </c>
      <c r="E86" s="152">
        <f t="shared" si="8"/>
        <v>0</v>
      </c>
      <c r="F86" s="79">
        <v>1000</v>
      </c>
    </row>
    <row r="87" spans="1:6" ht="24" customHeight="1" x14ac:dyDescent="0.25">
      <c r="A87" s="53">
        <v>323910</v>
      </c>
      <c r="B87" s="26" t="s">
        <v>29</v>
      </c>
      <c r="C87" s="112" t="s">
        <v>132</v>
      </c>
      <c r="D87" s="214">
        <v>15000</v>
      </c>
      <c r="E87" s="152">
        <f t="shared" si="8"/>
        <v>0</v>
      </c>
      <c r="F87" s="79">
        <v>15000</v>
      </c>
    </row>
    <row r="88" spans="1:6" ht="24" customHeight="1" x14ac:dyDescent="0.25">
      <c r="A88" s="53">
        <v>323990</v>
      </c>
      <c r="B88" s="27" t="s">
        <v>265</v>
      </c>
      <c r="C88" s="111" t="s">
        <v>133</v>
      </c>
      <c r="D88" s="214">
        <v>500</v>
      </c>
      <c r="E88" s="211">
        <f t="shared" si="8"/>
        <v>4500</v>
      </c>
      <c r="F88" s="79">
        <v>5000</v>
      </c>
    </row>
    <row r="89" spans="1:6" ht="24" customHeight="1" x14ac:dyDescent="0.25">
      <c r="A89" s="53">
        <v>324120</v>
      </c>
      <c r="B89" s="26" t="s">
        <v>31</v>
      </c>
      <c r="C89" s="112" t="s">
        <v>134</v>
      </c>
      <c r="D89" s="214">
        <v>0</v>
      </c>
      <c r="E89" s="211">
        <f t="shared" ref="E89:E100" si="9">SUM(F89-D89)</f>
        <v>0</v>
      </c>
      <c r="F89" s="79">
        <v>0</v>
      </c>
    </row>
    <row r="90" spans="1:6" ht="24" customHeight="1" x14ac:dyDescent="0.25">
      <c r="A90" s="53">
        <v>329220</v>
      </c>
      <c r="B90" s="25" t="s">
        <v>32</v>
      </c>
      <c r="C90" s="113" t="s">
        <v>135</v>
      </c>
      <c r="D90" s="214">
        <v>3500</v>
      </c>
      <c r="E90" s="152">
        <f t="shared" si="9"/>
        <v>-3500</v>
      </c>
      <c r="F90" s="79">
        <v>0</v>
      </c>
    </row>
    <row r="91" spans="1:6" ht="24" customHeight="1" x14ac:dyDescent="0.25">
      <c r="A91" s="53">
        <v>329230</v>
      </c>
      <c r="B91" s="26" t="s">
        <v>33</v>
      </c>
      <c r="C91" s="112" t="s">
        <v>136</v>
      </c>
      <c r="D91" s="214">
        <v>0</v>
      </c>
      <c r="E91" s="152">
        <f t="shared" si="9"/>
        <v>0</v>
      </c>
      <c r="F91" s="79">
        <v>0</v>
      </c>
    </row>
    <row r="92" spans="1:6" ht="24" customHeight="1" x14ac:dyDescent="0.25">
      <c r="A92" s="53">
        <v>329310</v>
      </c>
      <c r="B92" s="27" t="s">
        <v>34</v>
      </c>
      <c r="C92" s="111" t="s">
        <v>137</v>
      </c>
      <c r="D92" s="214">
        <v>5000</v>
      </c>
      <c r="E92" s="152">
        <f t="shared" si="9"/>
        <v>0</v>
      </c>
      <c r="F92" s="79">
        <v>5000</v>
      </c>
    </row>
    <row r="93" spans="1:6" ht="24" customHeight="1" x14ac:dyDescent="0.25">
      <c r="A93" s="53">
        <v>329410</v>
      </c>
      <c r="B93" s="26" t="s">
        <v>35</v>
      </c>
      <c r="C93" s="112" t="s">
        <v>138</v>
      </c>
      <c r="D93" s="214">
        <v>200</v>
      </c>
      <c r="E93" s="152">
        <f t="shared" si="9"/>
        <v>0</v>
      </c>
      <c r="F93" s="79">
        <v>200</v>
      </c>
    </row>
    <row r="94" spans="1:6" ht="24" customHeight="1" x14ac:dyDescent="0.25">
      <c r="A94" s="53">
        <v>329520</v>
      </c>
      <c r="B94" s="27" t="s">
        <v>36</v>
      </c>
      <c r="C94" s="111" t="s">
        <v>139</v>
      </c>
      <c r="D94" s="214">
        <v>1000</v>
      </c>
      <c r="E94" s="152">
        <f t="shared" si="9"/>
        <v>2000</v>
      </c>
      <c r="F94" s="79">
        <v>3000</v>
      </c>
    </row>
    <row r="95" spans="1:6" ht="24" customHeight="1" x14ac:dyDescent="0.25">
      <c r="A95" s="53">
        <v>329990</v>
      </c>
      <c r="B95" s="26" t="s">
        <v>37</v>
      </c>
      <c r="C95" s="112" t="s">
        <v>140</v>
      </c>
      <c r="D95" s="214">
        <v>300</v>
      </c>
      <c r="E95" s="152">
        <f t="shared" si="9"/>
        <v>0</v>
      </c>
      <c r="F95" s="79">
        <v>300</v>
      </c>
    </row>
    <row r="96" spans="1:6" ht="24" customHeight="1" x14ac:dyDescent="0.25">
      <c r="A96" s="53">
        <v>343110</v>
      </c>
      <c r="B96" s="27" t="s">
        <v>55</v>
      </c>
      <c r="C96" s="111" t="s">
        <v>141</v>
      </c>
      <c r="D96" s="214">
        <v>4200</v>
      </c>
      <c r="E96" s="152">
        <f t="shared" si="9"/>
        <v>300</v>
      </c>
      <c r="F96" s="79">
        <v>4500</v>
      </c>
    </row>
    <row r="97" spans="1:6" ht="24" customHeight="1" x14ac:dyDescent="0.25">
      <c r="A97" s="53">
        <v>343390</v>
      </c>
      <c r="B97" s="26" t="s">
        <v>38</v>
      </c>
      <c r="C97" s="112" t="s">
        <v>142</v>
      </c>
      <c r="D97" s="214">
        <v>0</v>
      </c>
      <c r="E97" s="152">
        <f t="shared" si="9"/>
        <v>0</v>
      </c>
      <c r="F97" s="79">
        <v>0</v>
      </c>
    </row>
    <row r="98" spans="1:6" ht="26.25" customHeight="1" x14ac:dyDescent="0.25">
      <c r="A98" s="53">
        <v>343490</v>
      </c>
      <c r="B98" s="27" t="s">
        <v>39</v>
      </c>
      <c r="C98" s="111" t="s">
        <v>143</v>
      </c>
      <c r="D98" s="214">
        <v>100</v>
      </c>
      <c r="E98" s="152">
        <f t="shared" si="9"/>
        <v>0</v>
      </c>
      <c r="F98" s="79">
        <v>100</v>
      </c>
    </row>
    <row r="99" spans="1:6" ht="24" customHeight="1" x14ac:dyDescent="0.25">
      <c r="A99" s="53">
        <v>422730</v>
      </c>
      <c r="B99" s="26" t="s">
        <v>40</v>
      </c>
      <c r="C99" s="114" t="s">
        <v>144</v>
      </c>
      <c r="D99" s="225">
        <v>29000</v>
      </c>
      <c r="E99" s="152">
        <f t="shared" si="9"/>
        <v>10000</v>
      </c>
      <c r="F99" s="79">
        <v>39000</v>
      </c>
    </row>
    <row r="100" spans="1:6" ht="24" customHeight="1" x14ac:dyDescent="0.25">
      <c r="A100" s="53">
        <v>42411</v>
      </c>
      <c r="B100" s="26" t="s">
        <v>44</v>
      </c>
      <c r="C100" s="112" t="s">
        <v>145</v>
      </c>
      <c r="D100" s="214">
        <v>1000</v>
      </c>
      <c r="E100" s="211">
        <f t="shared" si="9"/>
        <v>0</v>
      </c>
      <c r="F100" s="79">
        <v>1000</v>
      </c>
    </row>
    <row r="101" spans="1:6" ht="24" customHeight="1" x14ac:dyDescent="0.25">
      <c r="A101" s="371" t="s">
        <v>266</v>
      </c>
      <c r="B101" s="372"/>
      <c r="C101" s="372"/>
      <c r="D101" s="161">
        <f>SUM(D103+D117+D136+D144+D155+D167)</f>
        <v>576800</v>
      </c>
      <c r="E101" s="161">
        <f>SUM(E103+E117+E136+E144+E155+E167)</f>
        <v>149078.44999999998</v>
      </c>
      <c r="F101" s="161">
        <f>SUM(F103+F117+F136+F144+F155+F167)</f>
        <v>725878.45</v>
      </c>
    </row>
    <row r="102" spans="1:6" ht="16.5" customHeight="1" x14ac:dyDescent="0.25">
      <c r="A102" s="196" t="s">
        <v>220</v>
      </c>
      <c r="B102" s="382" t="s">
        <v>267</v>
      </c>
      <c r="C102" s="383"/>
      <c r="D102" s="383"/>
      <c r="E102" s="383"/>
      <c r="F102" s="384"/>
    </row>
    <row r="103" spans="1:6" ht="22.5" customHeight="1" x14ac:dyDescent="0.25">
      <c r="A103" s="147" t="s">
        <v>201</v>
      </c>
      <c r="B103" s="272" t="s">
        <v>7</v>
      </c>
      <c r="C103" s="116" t="s">
        <v>239</v>
      </c>
      <c r="D103" s="91">
        <f>SUM(D104:D107)</f>
        <v>20000</v>
      </c>
      <c r="E103" s="144">
        <f t="shared" ref="E103:E108" si="10">SUM(F103-D103)</f>
        <v>1995.239999999998</v>
      </c>
      <c r="F103" s="92">
        <f>SUM(F104:F107)</f>
        <v>21995.239999999998</v>
      </c>
    </row>
    <row r="104" spans="1:6" ht="24" customHeight="1" x14ac:dyDescent="0.25">
      <c r="A104" s="60">
        <v>32244</v>
      </c>
      <c r="B104" s="5" t="s">
        <v>79</v>
      </c>
      <c r="C104" s="22" t="s">
        <v>154</v>
      </c>
      <c r="D104" s="150">
        <v>8000</v>
      </c>
      <c r="E104" s="152">
        <f t="shared" si="10"/>
        <v>0</v>
      </c>
      <c r="F104" s="83">
        <v>8000</v>
      </c>
    </row>
    <row r="105" spans="1:6" ht="24" customHeight="1" x14ac:dyDescent="0.25">
      <c r="A105" s="60">
        <v>32251</v>
      </c>
      <c r="B105" s="18" t="s">
        <v>18</v>
      </c>
      <c r="C105" s="19" t="s">
        <v>155</v>
      </c>
      <c r="D105" s="150">
        <v>2000</v>
      </c>
      <c r="E105" s="152">
        <f t="shared" si="10"/>
        <v>1995.2399999999998</v>
      </c>
      <c r="F105" s="83">
        <v>3995.24</v>
      </c>
    </row>
    <row r="106" spans="1:6" ht="24" customHeight="1" x14ac:dyDescent="0.25">
      <c r="A106" s="60">
        <v>329990</v>
      </c>
      <c r="B106" s="18" t="s">
        <v>93</v>
      </c>
      <c r="C106" s="19" t="s">
        <v>156</v>
      </c>
      <c r="D106" s="226">
        <v>5000</v>
      </c>
      <c r="E106" s="152">
        <f t="shared" si="10"/>
        <v>0</v>
      </c>
      <c r="F106" s="83">
        <v>5000</v>
      </c>
    </row>
    <row r="107" spans="1:6" ht="24" customHeight="1" x14ac:dyDescent="0.25">
      <c r="A107" s="60">
        <v>42273</v>
      </c>
      <c r="B107" s="18" t="s">
        <v>40</v>
      </c>
      <c r="C107" s="19" t="s">
        <v>157</v>
      </c>
      <c r="D107" s="150">
        <v>5000</v>
      </c>
      <c r="E107" s="211">
        <f t="shared" si="10"/>
        <v>0</v>
      </c>
      <c r="F107" s="83">
        <v>5000</v>
      </c>
    </row>
    <row r="108" spans="1:6" ht="24" customHeight="1" x14ac:dyDescent="0.25">
      <c r="A108" s="60">
        <v>922213</v>
      </c>
      <c r="B108" s="18" t="s">
        <v>299</v>
      </c>
      <c r="C108" s="19" t="s">
        <v>309</v>
      </c>
      <c r="D108" s="150">
        <v>0</v>
      </c>
      <c r="E108" s="211">
        <f t="shared" si="10"/>
        <v>0</v>
      </c>
      <c r="F108" s="83">
        <v>0</v>
      </c>
    </row>
    <row r="109" spans="1:6" ht="24" customHeight="1" x14ac:dyDescent="0.25">
      <c r="A109" s="163"/>
      <c r="B109" s="15"/>
      <c r="C109" s="15"/>
      <c r="D109" s="164"/>
      <c r="E109" s="35"/>
      <c r="F109" s="165"/>
    </row>
    <row r="110" spans="1:6" ht="24" customHeight="1" x14ac:dyDescent="0.25">
      <c r="A110" s="163"/>
      <c r="B110" s="15"/>
      <c r="C110" s="15"/>
      <c r="D110" s="164"/>
      <c r="E110" s="35"/>
      <c r="F110" s="165"/>
    </row>
    <row r="111" spans="1:6" ht="24" customHeight="1" x14ac:dyDescent="0.25">
      <c r="A111" s="163"/>
      <c r="B111" s="15"/>
      <c r="C111" s="15"/>
      <c r="D111" s="164"/>
      <c r="E111" s="35"/>
      <c r="F111" s="165"/>
    </row>
    <row r="112" spans="1:6" ht="24" customHeight="1" x14ac:dyDescent="0.25">
      <c r="A112" s="163"/>
      <c r="B112" s="15"/>
      <c r="C112" s="15"/>
      <c r="D112" s="164"/>
      <c r="E112" s="35"/>
      <c r="F112" s="165"/>
    </row>
    <row r="113" spans="1:6" ht="24" customHeight="1" x14ac:dyDescent="0.25">
      <c r="A113" s="163"/>
      <c r="B113" s="15"/>
      <c r="C113" s="15"/>
      <c r="D113" s="164"/>
      <c r="E113" s="35"/>
      <c r="F113" s="165"/>
    </row>
    <row r="114" spans="1:6" ht="24" customHeight="1" x14ac:dyDescent="0.25">
      <c r="A114" s="16"/>
      <c r="B114" s="30"/>
      <c r="C114" s="30"/>
      <c r="D114" s="34"/>
      <c r="E114" s="34"/>
      <c r="F114" s="81" t="s">
        <v>225</v>
      </c>
    </row>
    <row r="115" spans="1:6" ht="15" customHeight="1" x14ac:dyDescent="0.25">
      <c r="A115" s="314" t="s">
        <v>216</v>
      </c>
      <c r="B115" s="316" t="s">
        <v>1</v>
      </c>
      <c r="C115" s="318" t="s">
        <v>217</v>
      </c>
      <c r="D115" s="140" t="s">
        <v>61</v>
      </c>
      <c r="E115" s="322" t="s">
        <v>90</v>
      </c>
      <c r="F115" s="68" t="s">
        <v>92</v>
      </c>
    </row>
    <row r="116" spans="1:6" ht="15" customHeight="1" x14ac:dyDescent="0.25">
      <c r="A116" s="315"/>
      <c r="B116" s="317"/>
      <c r="C116" s="319"/>
      <c r="D116" s="141" t="s">
        <v>253</v>
      </c>
      <c r="E116" s="323"/>
      <c r="F116" s="69" t="s">
        <v>254</v>
      </c>
    </row>
    <row r="117" spans="1:6" ht="24" customHeight="1" x14ac:dyDescent="0.25">
      <c r="A117" s="147" t="s">
        <v>200</v>
      </c>
      <c r="B117" s="284" t="s">
        <v>66</v>
      </c>
      <c r="C117" s="99"/>
      <c r="D117" s="48">
        <f>SUM(D118:D134)</f>
        <v>271800</v>
      </c>
      <c r="E117" s="48">
        <f>SUM(E118:E134)</f>
        <v>14640.57</v>
      </c>
      <c r="F117" s="144">
        <f>SUM(F118:F134)</f>
        <v>286440.57</v>
      </c>
    </row>
    <row r="118" spans="1:6" ht="24" customHeight="1" x14ac:dyDescent="0.25">
      <c r="A118" s="60">
        <v>321190</v>
      </c>
      <c r="B118" s="18" t="s">
        <v>41</v>
      </c>
      <c r="C118" s="145" t="s">
        <v>158</v>
      </c>
      <c r="D118" s="150">
        <v>15000</v>
      </c>
      <c r="E118" s="152">
        <f t="shared" ref="E118:E130" si="11">SUM(F118-D118)</f>
        <v>0</v>
      </c>
      <c r="F118" s="83">
        <v>15000</v>
      </c>
    </row>
    <row r="119" spans="1:6" ht="24" customHeight="1" x14ac:dyDescent="0.25">
      <c r="A119" s="60">
        <v>32211</v>
      </c>
      <c r="B119" s="18" t="s">
        <v>64</v>
      </c>
      <c r="C119" s="19" t="s">
        <v>159</v>
      </c>
      <c r="D119" s="150">
        <v>3000</v>
      </c>
      <c r="E119" s="152">
        <f t="shared" si="11"/>
        <v>0</v>
      </c>
      <c r="F119" s="83">
        <v>3000</v>
      </c>
    </row>
    <row r="120" spans="1:6" ht="24" customHeight="1" x14ac:dyDescent="0.25">
      <c r="A120" s="60">
        <v>322290</v>
      </c>
      <c r="B120" s="18" t="s">
        <v>206</v>
      </c>
      <c r="C120" s="19" t="s">
        <v>160</v>
      </c>
      <c r="D120" s="150">
        <v>11000</v>
      </c>
      <c r="E120" s="152">
        <f t="shared" si="11"/>
        <v>0</v>
      </c>
      <c r="F120" s="83">
        <v>11000</v>
      </c>
    </row>
    <row r="121" spans="1:6" ht="24" customHeight="1" x14ac:dyDescent="0.25">
      <c r="A121" s="60">
        <v>322510</v>
      </c>
      <c r="B121" s="18" t="s">
        <v>207</v>
      </c>
      <c r="C121" s="19" t="s">
        <v>161</v>
      </c>
      <c r="D121" s="150">
        <v>8000</v>
      </c>
      <c r="E121" s="211">
        <f t="shared" si="11"/>
        <v>0</v>
      </c>
      <c r="F121" s="83">
        <v>8000</v>
      </c>
    </row>
    <row r="122" spans="1:6" ht="24" customHeight="1" x14ac:dyDescent="0.25">
      <c r="A122" s="60">
        <v>323110</v>
      </c>
      <c r="B122" s="5" t="s">
        <v>21</v>
      </c>
      <c r="C122" s="22" t="s">
        <v>162</v>
      </c>
      <c r="D122" s="150">
        <v>500</v>
      </c>
      <c r="E122" s="152">
        <f t="shared" si="11"/>
        <v>0</v>
      </c>
      <c r="F122" s="83">
        <v>500</v>
      </c>
    </row>
    <row r="123" spans="1:6" ht="24" customHeight="1" x14ac:dyDescent="0.25">
      <c r="A123" s="60">
        <v>323130</v>
      </c>
      <c r="B123" s="18" t="s">
        <v>63</v>
      </c>
      <c r="C123" s="19" t="s">
        <v>163</v>
      </c>
      <c r="D123" s="150">
        <v>200</v>
      </c>
      <c r="E123" s="152">
        <f t="shared" si="11"/>
        <v>0</v>
      </c>
      <c r="F123" s="83">
        <v>200</v>
      </c>
    </row>
    <row r="124" spans="1:6" ht="24" customHeight="1" x14ac:dyDescent="0.25">
      <c r="A124" s="60">
        <v>323290</v>
      </c>
      <c r="B124" s="18" t="s">
        <v>208</v>
      </c>
      <c r="C124" s="19" t="s">
        <v>164</v>
      </c>
      <c r="D124" s="150">
        <v>27000</v>
      </c>
      <c r="E124" s="152">
        <f t="shared" si="11"/>
        <v>0</v>
      </c>
      <c r="F124" s="83">
        <v>27000</v>
      </c>
    </row>
    <row r="125" spans="1:6" ht="24" customHeight="1" x14ac:dyDescent="0.25">
      <c r="A125" s="60">
        <v>323390</v>
      </c>
      <c r="B125" s="18" t="s">
        <v>23</v>
      </c>
      <c r="C125" s="19" t="s">
        <v>165</v>
      </c>
      <c r="D125" s="150">
        <v>1300</v>
      </c>
      <c r="E125" s="152">
        <f t="shared" si="11"/>
        <v>0</v>
      </c>
      <c r="F125" s="83">
        <v>1300</v>
      </c>
    </row>
    <row r="126" spans="1:6" ht="22.5" customHeight="1" x14ac:dyDescent="0.25">
      <c r="A126" s="60">
        <v>323720</v>
      </c>
      <c r="B126" s="18" t="s">
        <v>27</v>
      </c>
      <c r="C126" s="19" t="s">
        <v>166</v>
      </c>
      <c r="D126" s="150">
        <v>80000</v>
      </c>
      <c r="E126" s="152">
        <f t="shared" si="11"/>
        <v>0</v>
      </c>
      <c r="F126" s="83">
        <v>80000</v>
      </c>
    </row>
    <row r="127" spans="1:6" ht="24" customHeight="1" x14ac:dyDescent="0.25">
      <c r="A127" s="60">
        <v>323910</v>
      </c>
      <c r="B127" s="18" t="s">
        <v>29</v>
      </c>
      <c r="C127" s="19" t="s">
        <v>167</v>
      </c>
      <c r="D127" s="150">
        <v>11000</v>
      </c>
      <c r="E127" s="152">
        <f t="shared" si="11"/>
        <v>0</v>
      </c>
      <c r="F127" s="83">
        <v>11000</v>
      </c>
    </row>
    <row r="128" spans="1:6" ht="21.75" customHeight="1" x14ac:dyDescent="0.25">
      <c r="A128" s="60">
        <v>324110</v>
      </c>
      <c r="B128" s="18" t="s">
        <v>43</v>
      </c>
      <c r="C128" s="19" t="s">
        <v>270</v>
      </c>
      <c r="D128" s="150">
        <v>0</v>
      </c>
      <c r="E128" s="152">
        <f t="shared" si="11"/>
        <v>0</v>
      </c>
      <c r="F128" s="83">
        <v>0</v>
      </c>
    </row>
    <row r="129" spans="1:12" ht="24" customHeight="1" x14ac:dyDescent="0.25">
      <c r="A129" s="60">
        <v>329310</v>
      </c>
      <c r="B129" s="5" t="s">
        <v>34</v>
      </c>
      <c r="C129" s="22" t="s">
        <v>168</v>
      </c>
      <c r="D129" s="150">
        <v>8000</v>
      </c>
      <c r="E129" s="152">
        <f t="shared" si="11"/>
        <v>-3500</v>
      </c>
      <c r="F129" s="83">
        <v>4500</v>
      </c>
    </row>
    <row r="130" spans="1:12" ht="21" customHeight="1" x14ac:dyDescent="0.25">
      <c r="A130" s="60">
        <v>32959</v>
      </c>
      <c r="B130" s="18" t="s">
        <v>95</v>
      </c>
      <c r="C130" s="306" t="s">
        <v>169</v>
      </c>
      <c r="D130" s="309">
        <v>11800</v>
      </c>
      <c r="E130" s="309">
        <f t="shared" si="11"/>
        <v>18140.57</v>
      </c>
      <c r="F130" s="324">
        <v>29940.57</v>
      </c>
    </row>
    <row r="131" spans="1:12" ht="21" customHeight="1" x14ac:dyDescent="0.25">
      <c r="A131" s="60">
        <v>34311</v>
      </c>
      <c r="B131" s="18" t="s">
        <v>65</v>
      </c>
      <c r="C131" s="307"/>
      <c r="D131" s="310"/>
      <c r="E131" s="310"/>
      <c r="F131" s="325"/>
    </row>
    <row r="132" spans="1:12" ht="21" customHeight="1" x14ac:dyDescent="0.25">
      <c r="A132" s="60">
        <v>32999</v>
      </c>
      <c r="B132" s="18" t="s">
        <v>308</v>
      </c>
      <c r="C132" s="308"/>
      <c r="D132" s="311"/>
      <c r="E132" s="311"/>
      <c r="F132" s="326"/>
    </row>
    <row r="133" spans="1:12" ht="24" customHeight="1" x14ac:dyDescent="0.25">
      <c r="A133" s="52">
        <v>422730</v>
      </c>
      <c r="B133" s="18" t="s">
        <v>40</v>
      </c>
      <c r="C133" s="19" t="s">
        <v>170</v>
      </c>
      <c r="D133" s="150">
        <v>90000</v>
      </c>
      <c r="E133" s="152">
        <f>SUM(F133-D133)</f>
        <v>0</v>
      </c>
      <c r="F133" s="83">
        <v>90000</v>
      </c>
    </row>
    <row r="134" spans="1:12" ht="24" customHeight="1" x14ac:dyDescent="0.25">
      <c r="A134" s="60">
        <v>424110</v>
      </c>
      <c r="B134" s="23" t="s">
        <v>44</v>
      </c>
      <c r="C134" s="117" t="s">
        <v>171</v>
      </c>
      <c r="D134" s="150">
        <v>5000</v>
      </c>
      <c r="E134" s="152">
        <f>SUM(F134-D134)</f>
        <v>0</v>
      </c>
      <c r="F134" s="83">
        <v>5000</v>
      </c>
    </row>
    <row r="135" spans="1:12" ht="24" customHeight="1" x14ac:dyDescent="0.25">
      <c r="A135" s="60">
        <v>922213</v>
      </c>
      <c r="B135" s="23" t="s">
        <v>299</v>
      </c>
      <c r="C135" s="117" t="s">
        <v>307</v>
      </c>
      <c r="D135" s="150">
        <v>0</v>
      </c>
      <c r="E135" s="152">
        <f>SUM(F135-D135)</f>
        <v>0</v>
      </c>
      <c r="F135" s="83">
        <v>0</v>
      </c>
    </row>
    <row r="136" spans="1:12" ht="42.75" customHeight="1" x14ac:dyDescent="0.25">
      <c r="A136" s="146" t="s">
        <v>199</v>
      </c>
      <c r="B136" s="9" t="s">
        <v>67</v>
      </c>
      <c r="C136" s="100"/>
      <c r="D136" s="48">
        <f>SUM(D137:D142)</f>
        <v>85000</v>
      </c>
      <c r="E136" s="50">
        <f t="shared" ref="E136:E150" si="12">SUM(F136-D136)</f>
        <v>4760.8000000000029</v>
      </c>
      <c r="F136" s="85">
        <f>SUM(F137:F142)</f>
        <v>89760.8</v>
      </c>
    </row>
    <row r="137" spans="1:12" ht="21.75" customHeight="1" x14ac:dyDescent="0.25">
      <c r="A137" s="62">
        <v>321190</v>
      </c>
      <c r="B137" s="63" t="s">
        <v>45</v>
      </c>
      <c r="C137" s="118" t="s">
        <v>172</v>
      </c>
      <c r="D137" s="150">
        <v>3000</v>
      </c>
      <c r="E137" s="152">
        <f t="shared" si="12"/>
        <v>0</v>
      </c>
      <c r="F137" s="83">
        <v>3000</v>
      </c>
    </row>
    <row r="138" spans="1:12" ht="25.5" customHeight="1" x14ac:dyDescent="0.25">
      <c r="A138" s="61">
        <v>322190</v>
      </c>
      <c r="B138" s="17" t="s">
        <v>50</v>
      </c>
      <c r="C138" s="98" t="s">
        <v>173</v>
      </c>
      <c r="D138" s="224">
        <v>5000</v>
      </c>
      <c r="E138" s="152">
        <f t="shared" si="12"/>
        <v>0</v>
      </c>
      <c r="F138" s="80">
        <v>5000</v>
      </c>
    </row>
    <row r="139" spans="1:12" ht="21.75" customHeight="1" x14ac:dyDescent="0.25">
      <c r="A139" s="62">
        <v>323190</v>
      </c>
      <c r="B139" s="56" t="s">
        <v>22</v>
      </c>
      <c r="C139" s="108" t="s">
        <v>174</v>
      </c>
      <c r="D139" s="150">
        <v>32000</v>
      </c>
      <c r="E139" s="152">
        <f t="shared" si="12"/>
        <v>0</v>
      </c>
      <c r="F139" s="83">
        <v>32000</v>
      </c>
    </row>
    <row r="140" spans="1:12" ht="24" customHeight="1" x14ac:dyDescent="0.25">
      <c r="A140" s="60">
        <v>32412</v>
      </c>
      <c r="B140" s="28" t="s">
        <v>209</v>
      </c>
      <c r="C140" s="119" t="s">
        <v>175</v>
      </c>
      <c r="D140" s="150">
        <v>10000</v>
      </c>
      <c r="E140" s="152">
        <f t="shared" si="12"/>
        <v>4760.7999999999993</v>
      </c>
      <c r="F140" s="83">
        <v>14760.8</v>
      </c>
    </row>
    <row r="141" spans="1:12" ht="24" customHeight="1" x14ac:dyDescent="0.25">
      <c r="A141" s="60">
        <v>32919</v>
      </c>
      <c r="B141" s="28" t="s">
        <v>89</v>
      </c>
      <c r="C141" s="119" t="s">
        <v>176</v>
      </c>
      <c r="D141" s="150">
        <v>2000</v>
      </c>
      <c r="E141" s="152">
        <f t="shared" si="12"/>
        <v>0</v>
      </c>
      <c r="F141" s="83">
        <v>2000</v>
      </c>
    </row>
    <row r="142" spans="1:12" ht="21" customHeight="1" x14ac:dyDescent="0.25">
      <c r="A142" s="62">
        <v>329990</v>
      </c>
      <c r="B142" s="49" t="s">
        <v>37</v>
      </c>
      <c r="C142" s="120" t="s">
        <v>177</v>
      </c>
      <c r="D142" s="150">
        <v>33000</v>
      </c>
      <c r="E142" s="152">
        <f t="shared" si="12"/>
        <v>0</v>
      </c>
      <c r="F142" s="83">
        <v>33000</v>
      </c>
    </row>
    <row r="143" spans="1:12" ht="21" customHeight="1" x14ac:dyDescent="0.25">
      <c r="A143" s="62">
        <v>922213</v>
      </c>
      <c r="B143" s="49" t="s">
        <v>299</v>
      </c>
      <c r="C143" s="120" t="s">
        <v>310</v>
      </c>
      <c r="D143" s="150">
        <v>0</v>
      </c>
      <c r="E143" s="152">
        <f t="shared" si="12"/>
        <v>0</v>
      </c>
      <c r="F143" s="83">
        <v>0</v>
      </c>
      <c r="L143" t="s">
        <v>188</v>
      </c>
    </row>
    <row r="144" spans="1:12" ht="24" customHeight="1" x14ac:dyDescent="0.25">
      <c r="A144" s="147" t="s">
        <v>198</v>
      </c>
      <c r="B144" s="14" t="s">
        <v>57</v>
      </c>
      <c r="C144" s="121"/>
      <c r="D144" s="48">
        <f>SUM(D145:D150)</f>
        <v>30000</v>
      </c>
      <c r="E144" s="50">
        <f t="shared" si="12"/>
        <v>8886.8499999999985</v>
      </c>
      <c r="F144" s="85">
        <f>SUM(F145:F150)</f>
        <v>38886.85</v>
      </c>
    </row>
    <row r="145" spans="1:6" ht="21" customHeight="1" x14ac:dyDescent="0.25">
      <c r="A145" s="60">
        <v>311110</v>
      </c>
      <c r="B145" s="18" t="s">
        <v>210</v>
      </c>
      <c r="C145" s="18" t="s">
        <v>178</v>
      </c>
      <c r="D145" s="150">
        <v>2000</v>
      </c>
      <c r="E145" s="152">
        <f t="shared" si="12"/>
        <v>0</v>
      </c>
      <c r="F145" s="83">
        <v>2000</v>
      </c>
    </row>
    <row r="146" spans="1:6" ht="21" customHeight="1" x14ac:dyDescent="0.25">
      <c r="A146" s="60">
        <v>321190</v>
      </c>
      <c r="B146" s="18" t="s">
        <v>255</v>
      </c>
      <c r="C146" s="19" t="s">
        <v>179</v>
      </c>
      <c r="D146" s="150">
        <v>17500</v>
      </c>
      <c r="E146" s="152">
        <f t="shared" si="12"/>
        <v>0</v>
      </c>
      <c r="F146" s="83">
        <v>17500</v>
      </c>
    </row>
    <row r="147" spans="1:6" ht="21" customHeight="1" x14ac:dyDescent="0.25">
      <c r="A147" s="60">
        <v>323990</v>
      </c>
      <c r="B147" s="18" t="s">
        <v>30</v>
      </c>
      <c r="C147" s="19" t="s">
        <v>180</v>
      </c>
      <c r="D147" s="150">
        <v>0</v>
      </c>
      <c r="E147" s="152">
        <f t="shared" si="12"/>
        <v>0</v>
      </c>
      <c r="F147" s="83">
        <v>0</v>
      </c>
    </row>
    <row r="148" spans="1:6" ht="21" customHeight="1" x14ac:dyDescent="0.25">
      <c r="A148" s="60">
        <v>32999</v>
      </c>
      <c r="B148" s="17" t="s">
        <v>93</v>
      </c>
      <c r="C148" s="250" t="s">
        <v>181</v>
      </c>
      <c r="D148" s="211">
        <v>10500</v>
      </c>
      <c r="E148" s="211">
        <f t="shared" ref="E148:E149" si="13">SUM(F148-D148)</f>
        <v>1186.8500000000004</v>
      </c>
      <c r="F148" s="83">
        <v>11686.85</v>
      </c>
    </row>
    <row r="149" spans="1:6" ht="21" customHeight="1" x14ac:dyDescent="0.25">
      <c r="A149" s="60">
        <v>42273</v>
      </c>
      <c r="B149" s="17" t="s">
        <v>40</v>
      </c>
      <c r="C149" s="250" t="s">
        <v>298</v>
      </c>
      <c r="D149" s="211">
        <v>0</v>
      </c>
      <c r="E149" s="211">
        <f t="shared" si="13"/>
        <v>7700</v>
      </c>
      <c r="F149" s="83">
        <v>7700</v>
      </c>
    </row>
    <row r="150" spans="1:6" ht="21" customHeight="1" x14ac:dyDescent="0.25">
      <c r="A150" s="60">
        <v>922213</v>
      </c>
      <c r="B150" s="17" t="s">
        <v>299</v>
      </c>
      <c r="C150" s="250" t="s">
        <v>300</v>
      </c>
      <c r="D150" s="211">
        <v>0</v>
      </c>
      <c r="E150" s="211">
        <f t="shared" si="12"/>
        <v>0</v>
      </c>
      <c r="F150" s="83">
        <v>0</v>
      </c>
    </row>
    <row r="151" spans="1:6" ht="8.25" customHeight="1" x14ac:dyDescent="0.25">
      <c r="A151" s="163"/>
      <c r="B151" s="151"/>
      <c r="C151" s="15"/>
      <c r="D151" s="166"/>
      <c r="E151" s="35"/>
      <c r="F151" s="165"/>
    </row>
    <row r="152" spans="1:6" ht="21" customHeight="1" x14ac:dyDescent="0.25">
      <c r="B152" s="12"/>
      <c r="C152" s="12"/>
      <c r="D152" s="35"/>
      <c r="E152" s="35"/>
      <c r="F152" s="77" t="s">
        <v>226</v>
      </c>
    </row>
    <row r="153" spans="1:6" ht="15" customHeight="1" x14ac:dyDescent="0.25">
      <c r="A153" s="314" t="s">
        <v>216</v>
      </c>
      <c r="B153" s="316" t="s">
        <v>1</v>
      </c>
      <c r="C153" s="318" t="s">
        <v>217</v>
      </c>
      <c r="D153" s="3" t="s">
        <v>61</v>
      </c>
      <c r="E153" s="322" t="s">
        <v>90</v>
      </c>
      <c r="F153" s="68" t="s">
        <v>92</v>
      </c>
    </row>
    <row r="154" spans="1:6" ht="15.75" customHeight="1" x14ac:dyDescent="0.25">
      <c r="A154" s="315"/>
      <c r="B154" s="317"/>
      <c r="C154" s="319"/>
      <c r="D154" s="4" t="s">
        <v>253</v>
      </c>
      <c r="E154" s="323"/>
      <c r="F154" s="69" t="s">
        <v>254</v>
      </c>
    </row>
    <row r="155" spans="1:6" ht="24" customHeight="1" x14ac:dyDescent="0.25">
      <c r="A155" s="147" t="s">
        <v>197</v>
      </c>
      <c r="B155" s="268" t="s">
        <v>46</v>
      </c>
      <c r="C155" s="10"/>
      <c r="D155" s="48">
        <f>SUM(D156:D165)</f>
        <v>70000</v>
      </c>
      <c r="E155" s="50">
        <f t="shared" ref="E155:E174" si="14">SUM(F155-D155)</f>
        <v>55000</v>
      </c>
      <c r="F155" s="85">
        <f>SUM(F156:F165)</f>
        <v>125000</v>
      </c>
    </row>
    <row r="156" spans="1:6" ht="24" customHeight="1" x14ac:dyDescent="0.25">
      <c r="A156" s="59">
        <v>322190</v>
      </c>
      <c r="B156" s="13" t="s">
        <v>56</v>
      </c>
      <c r="C156" s="21" t="s">
        <v>146</v>
      </c>
      <c r="D156" s="227">
        <v>2000</v>
      </c>
      <c r="E156" s="152">
        <f t="shared" si="14"/>
        <v>3000</v>
      </c>
      <c r="F156" s="82">
        <v>5000</v>
      </c>
    </row>
    <row r="157" spans="1:6" ht="24" customHeight="1" x14ac:dyDescent="0.25">
      <c r="A157" s="62">
        <v>323290</v>
      </c>
      <c r="B157" s="56" t="s">
        <v>42</v>
      </c>
      <c r="C157" s="108" t="s">
        <v>147</v>
      </c>
      <c r="D157" s="150">
        <v>16500</v>
      </c>
      <c r="E157" s="152">
        <f t="shared" si="14"/>
        <v>3500</v>
      </c>
      <c r="F157" s="83">
        <v>20000</v>
      </c>
    </row>
    <row r="158" spans="1:6" ht="24" customHeight="1" x14ac:dyDescent="0.25">
      <c r="A158" s="62">
        <v>323590</v>
      </c>
      <c r="B158" s="56" t="s">
        <v>47</v>
      </c>
      <c r="C158" s="108" t="s">
        <v>149</v>
      </c>
      <c r="D158" s="150">
        <v>1000</v>
      </c>
      <c r="E158" s="152">
        <f t="shared" si="14"/>
        <v>1000</v>
      </c>
      <c r="F158" s="83">
        <v>2000</v>
      </c>
    </row>
    <row r="159" spans="1:6" ht="24" customHeight="1" x14ac:dyDescent="0.25">
      <c r="A159" s="62">
        <v>32412</v>
      </c>
      <c r="B159" s="56" t="s">
        <v>269</v>
      </c>
      <c r="C159" s="108" t="s">
        <v>301</v>
      </c>
      <c r="D159" s="150">
        <v>0</v>
      </c>
      <c r="E159" s="152">
        <f t="shared" si="14"/>
        <v>4000</v>
      </c>
      <c r="F159" s="83">
        <v>4000</v>
      </c>
    </row>
    <row r="160" spans="1:6" ht="24" customHeight="1" x14ac:dyDescent="0.25">
      <c r="A160" s="62">
        <v>329220</v>
      </c>
      <c r="B160" s="56" t="s">
        <v>32</v>
      </c>
      <c r="C160" s="108" t="s">
        <v>150</v>
      </c>
      <c r="D160" s="150">
        <v>20000</v>
      </c>
      <c r="E160" s="152">
        <f t="shared" si="14"/>
        <v>0</v>
      </c>
      <c r="F160" s="83">
        <v>20000</v>
      </c>
    </row>
    <row r="161" spans="1:6" ht="24" customHeight="1" x14ac:dyDescent="0.25">
      <c r="A161" s="62">
        <v>329230</v>
      </c>
      <c r="B161" s="56" t="s">
        <v>33</v>
      </c>
      <c r="C161" s="108" t="s">
        <v>151</v>
      </c>
      <c r="D161" s="150">
        <v>3500</v>
      </c>
      <c r="E161" s="152">
        <f t="shared" si="14"/>
        <v>500</v>
      </c>
      <c r="F161" s="83">
        <v>4000</v>
      </c>
    </row>
    <row r="162" spans="1:6" ht="24" customHeight="1" x14ac:dyDescent="0.25">
      <c r="A162" s="59">
        <v>329990</v>
      </c>
      <c r="B162" s="36" t="s">
        <v>93</v>
      </c>
      <c r="C162" s="115" t="s">
        <v>152</v>
      </c>
      <c r="D162" s="228">
        <v>5000</v>
      </c>
      <c r="E162" s="152">
        <f t="shared" si="14"/>
        <v>10000</v>
      </c>
      <c r="F162" s="84">
        <v>15000</v>
      </c>
    </row>
    <row r="163" spans="1:6" ht="24" customHeight="1" x14ac:dyDescent="0.25">
      <c r="A163" s="59">
        <v>42129</v>
      </c>
      <c r="B163" s="36" t="s">
        <v>222</v>
      </c>
      <c r="C163" s="115" t="s">
        <v>223</v>
      </c>
      <c r="D163" s="228">
        <v>0</v>
      </c>
      <c r="E163" s="152">
        <f t="shared" si="14"/>
        <v>10000</v>
      </c>
      <c r="F163" s="84">
        <v>10000</v>
      </c>
    </row>
    <row r="164" spans="1:6" ht="24" customHeight="1" x14ac:dyDescent="0.25">
      <c r="A164" s="59">
        <v>42273</v>
      </c>
      <c r="B164" s="36" t="s">
        <v>40</v>
      </c>
      <c r="C164" s="109" t="s">
        <v>153</v>
      </c>
      <c r="D164" s="224">
        <v>20000</v>
      </c>
      <c r="E164" s="152">
        <f t="shared" si="14"/>
        <v>20000</v>
      </c>
      <c r="F164" s="80">
        <v>40000</v>
      </c>
    </row>
    <row r="165" spans="1:6" ht="24" customHeight="1" x14ac:dyDescent="0.25">
      <c r="A165" s="59">
        <v>42411</v>
      </c>
      <c r="B165" s="36" t="s">
        <v>68</v>
      </c>
      <c r="C165" s="109" t="s">
        <v>148</v>
      </c>
      <c r="D165" s="224">
        <v>2000</v>
      </c>
      <c r="E165" s="211">
        <f t="shared" si="14"/>
        <v>3000</v>
      </c>
      <c r="F165" s="80">
        <v>5000</v>
      </c>
    </row>
    <row r="166" spans="1:6" ht="24" customHeight="1" x14ac:dyDescent="0.25">
      <c r="A166" s="59">
        <v>922213</v>
      </c>
      <c r="B166" s="36" t="s">
        <v>299</v>
      </c>
      <c r="C166" s="109" t="s">
        <v>302</v>
      </c>
      <c r="D166" s="224">
        <v>0</v>
      </c>
      <c r="E166" s="152">
        <v>0</v>
      </c>
      <c r="F166" s="80">
        <v>0</v>
      </c>
    </row>
    <row r="167" spans="1:6" ht="24" customHeight="1" x14ac:dyDescent="0.25">
      <c r="A167" s="147" t="s">
        <v>196</v>
      </c>
      <c r="B167" s="89" t="s">
        <v>81</v>
      </c>
      <c r="C167" s="122"/>
      <c r="D167" s="48">
        <f>SUM(D168:D173)</f>
        <v>100000</v>
      </c>
      <c r="E167" s="50">
        <f t="shared" si="14"/>
        <v>63794.989999999991</v>
      </c>
      <c r="F167" s="85">
        <f>SUM(F168:F173)</f>
        <v>163794.99</v>
      </c>
    </row>
    <row r="168" spans="1:6" ht="24" customHeight="1" x14ac:dyDescent="0.25">
      <c r="A168" s="60">
        <v>321190</v>
      </c>
      <c r="B168" s="19" t="s">
        <v>41</v>
      </c>
      <c r="C168" s="19" t="s">
        <v>182</v>
      </c>
      <c r="D168" s="150">
        <v>47000</v>
      </c>
      <c r="E168" s="152">
        <f t="shared" si="14"/>
        <v>0</v>
      </c>
      <c r="F168" s="83">
        <v>47000</v>
      </c>
    </row>
    <row r="169" spans="1:6" ht="24" customHeight="1" x14ac:dyDescent="0.25">
      <c r="A169" s="60">
        <v>322110</v>
      </c>
      <c r="B169" s="20" t="s">
        <v>14</v>
      </c>
      <c r="C169" s="20" t="s">
        <v>183</v>
      </c>
      <c r="D169" s="229">
        <v>11000</v>
      </c>
      <c r="E169" s="152">
        <f t="shared" si="14"/>
        <v>0</v>
      </c>
      <c r="F169" s="86">
        <v>11000</v>
      </c>
    </row>
    <row r="170" spans="1:6" ht="24" customHeight="1" x14ac:dyDescent="0.25">
      <c r="A170" s="60">
        <v>32319</v>
      </c>
      <c r="B170" s="19" t="s">
        <v>22</v>
      </c>
      <c r="C170" s="19" t="s">
        <v>184</v>
      </c>
      <c r="D170" s="150">
        <v>15000</v>
      </c>
      <c r="E170" s="152">
        <f t="shared" si="14"/>
        <v>15000</v>
      </c>
      <c r="F170" s="83">
        <v>30000</v>
      </c>
    </row>
    <row r="171" spans="1:6" ht="24" customHeight="1" x14ac:dyDescent="0.25">
      <c r="A171" s="59">
        <v>32339</v>
      </c>
      <c r="B171" s="21" t="s">
        <v>80</v>
      </c>
      <c r="C171" s="21" t="s">
        <v>185</v>
      </c>
      <c r="D171" s="227">
        <v>7000</v>
      </c>
      <c r="E171" s="152">
        <f t="shared" si="14"/>
        <v>0</v>
      </c>
      <c r="F171" s="82">
        <v>7000</v>
      </c>
    </row>
    <row r="172" spans="1:6" ht="24" customHeight="1" x14ac:dyDescent="0.25">
      <c r="A172" s="59">
        <v>32412</v>
      </c>
      <c r="B172" s="98" t="s">
        <v>269</v>
      </c>
      <c r="C172" s="98" t="s">
        <v>303</v>
      </c>
      <c r="D172" s="224">
        <v>0</v>
      </c>
      <c r="E172" s="211">
        <f t="shared" si="14"/>
        <v>25000</v>
      </c>
      <c r="F172" s="80">
        <v>25000</v>
      </c>
    </row>
    <row r="173" spans="1:6" ht="24" customHeight="1" x14ac:dyDescent="0.25">
      <c r="A173" s="59">
        <v>329990</v>
      </c>
      <c r="B173" s="17" t="s">
        <v>37</v>
      </c>
      <c r="C173" s="17" t="s">
        <v>186</v>
      </c>
      <c r="D173" s="230">
        <v>20000</v>
      </c>
      <c r="E173" s="211">
        <f t="shared" si="14"/>
        <v>23794.989999999998</v>
      </c>
      <c r="F173" s="80">
        <v>43794.99</v>
      </c>
    </row>
    <row r="174" spans="1:6" ht="24" customHeight="1" x14ac:dyDescent="0.25">
      <c r="A174" s="59">
        <v>922213</v>
      </c>
      <c r="B174" s="17" t="s">
        <v>299</v>
      </c>
      <c r="C174" s="17" t="s">
        <v>304</v>
      </c>
      <c r="D174" s="230">
        <v>0</v>
      </c>
      <c r="E174" s="211">
        <f t="shared" si="14"/>
        <v>0</v>
      </c>
      <c r="F174" s="80">
        <v>0</v>
      </c>
    </row>
    <row r="175" spans="1:6" x14ac:dyDescent="0.25">
      <c r="F175" s="66"/>
    </row>
    <row r="177" spans="2:2" x14ac:dyDescent="0.25">
      <c r="B177" s="200" t="s">
        <v>305</v>
      </c>
    </row>
  </sheetData>
  <mergeCells count="38">
    <mergeCell ref="C1:D1"/>
    <mergeCell ref="E153:E154"/>
    <mergeCell ref="A50:A51"/>
    <mergeCell ref="B50:B51"/>
    <mergeCell ref="E50:E51"/>
    <mergeCell ref="A79:A80"/>
    <mergeCell ref="B79:B80"/>
    <mergeCell ref="E79:E80"/>
    <mergeCell ref="C50:C51"/>
    <mergeCell ref="C79:C80"/>
    <mergeCell ref="C153:C154"/>
    <mergeCell ref="A153:A154"/>
    <mergeCell ref="B153:B154"/>
    <mergeCell ref="B115:B116"/>
    <mergeCell ref="B102:F102"/>
    <mergeCell ref="E7:F8"/>
    <mergeCell ref="E9:E10"/>
    <mergeCell ref="C9:C10"/>
    <mergeCell ref="A12:C12"/>
    <mergeCell ref="D130:D132"/>
    <mergeCell ref="E130:E132"/>
    <mergeCell ref="C45:C46"/>
    <mergeCell ref="D4:D6"/>
    <mergeCell ref="A18:B18"/>
    <mergeCell ref="C18:C19"/>
    <mergeCell ref="C32:C34"/>
    <mergeCell ref="C27:C28"/>
    <mergeCell ref="A21:A22"/>
    <mergeCell ref="A9:A10"/>
    <mergeCell ref="B9:B10"/>
    <mergeCell ref="D7:D8"/>
    <mergeCell ref="F130:F132"/>
    <mergeCell ref="A53:C53"/>
    <mergeCell ref="C115:C116"/>
    <mergeCell ref="E115:E116"/>
    <mergeCell ref="A101:C101"/>
    <mergeCell ref="A115:A116"/>
    <mergeCell ref="C130:C132"/>
  </mergeCells>
  <pageMargins left="0.70866141732283472" right="0.31496062992125984" top="0.74803149606299213" bottom="0.55118110236220474" header="0.31496062992125984" footer="0.31496062992125984"/>
  <pageSetup paperSize="9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workbookViewId="0">
      <selection activeCell="B7" sqref="B7"/>
    </sheetView>
  </sheetViews>
  <sheetFormatPr defaultRowHeight="15" x14ac:dyDescent="0.25"/>
  <cols>
    <col min="1" max="1" width="8.7109375" customWidth="1"/>
    <col min="2" max="2" width="43.140625" customWidth="1"/>
    <col min="3" max="3" width="7.140625" customWidth="1"/>
    <col min="4" max="4" width="13.140625" customWidth="1"/>
    <col min="5" max="5" width="11.7109375" customWidth="1"/>
    <col min="6" max="6" width="13" customWidth="1"/>
  </cols>
  <sheetData>
    <row r="1" spans="1:6" x14ac:dyDescent="0.25">
      <c r="A1" s="32" t="s">
        <v>0</v>
      </c>
      <c r="B1" s="32"/>
      <c r="C1" s="337" t="s">
        <v>71</v>
      </c>
      <c r="D1" s="337"/>
      <c r="E1" t="s">
        <v>72</v>
      </c>
      <c r="F1" s="66"/>
    </row>
    <row r="2" spans="1:6" x14ac:dyDescent="0.25">
      <c r="F2" s="66"/>
    </row>
    <row r="3" spans="1:6" x14ac:dyDescent="0.25">
      <c r="A3" s="31" t="s">
        <v>251</v>
      </c>
      <c r="B3" s="142" t="s">
        <v>252</v>
      </c>
      <c r="F3" s="67"/>
    </row>
    <row r="4" spans="1:6" x14ac:dyDescent="0.25">
      <c r="A4" s="188"/>
      <c r="B4" s="188"/>
      <c r="D4" s="373" t="s">
        <v>219</v>
      </c>
      <c r="E4" s="15" t="s">
        <v>275</v>
      </c>
      <c r="F4" s="253"/>
    </row>
    <row r="5" spans="1:6" x14ac:dyDescent="0.25">
      <c r="A5" s="239" t="s">
        <v>261</v>
      </c>
      <c r="B5" s="239"/>
      <c r="C5" s="2"/>
      <c r="D5" s="373"/>
      <c r="E5" s="15" t="s">
        <v>276</v>
      </c>
      <c r="F5" s="253"/>
    </row>
    <row r="6" spans="1:6" x14ac:dyDescent="0.25">
      <c r="A6" s="239" t="s">
        <v>262</v>
      </c>
      <c r="B6" s="239"/>
      <c r="C6" s="2"/>
      <c r="D6" s="374"/>
      <c r="E6" s="254" t="s">
        <v>277</v>
      </c>
      <c r="F6" s="255"/>
    </row>
    <row r="7" spans="1:6" x14ac:dyDescent="0.25">
      <c r="A7" s="188"/>
      <c r="B7" s="188"/>
      <c r="D7" s="349" t="s">
        <v>214</v>
      </c>
      <c r="E7" s="387" t="s">
        <v>274</v>
      </c>
      <c r="F7" s="387"/>
    </row>
    <row r="8" spans="1:6" x14ac:dyDescent="0.25">
      <c r="D8" s="374"/>
      <c r="E8" s="388"/>
      <c r="F8" s="388"/>
    </row>
    <row r="9" spans="1:6" x14ac:dyDescent="0.25">
      <c r="A9" s="314" t="s">
        <v>216</v>
      </c>
      <c r="B9" s="316" t="s">
        <v>1</v>
      </c>
      <c r="C9" s="318" t="s">
        <v>217</v>
      </c>
      <c r="D9" s="3" t="s">
        <v>61</v>
      </c>
      <c r="E9" s="322" t="s">
        <v>90</v>
      </c>
      <c r="F9" s="68" t="s">
        <v>92</v>
      </c>
    </row>
    <row r="10" spans="1:6" x14ac:dyDescent="0.25">
      <c r="A10" s="315"/>
      <c r="B10" s="317"/>
      <c r="C10" s="319"/>
      <c r="D10" s="4" t="s">
        <v>253</v>
      </c>
      <c r="E10" s="323"/>
      <c r="F10" s="69" t="s">
        <v>254</v>
      </c>
    </row>
    <row r="11" spans="1:6" ht="15.75" x14ac:dyDescent="0.25">
      <c r="A11" s="189">
        <v>6</v>
      </c>
      <c r="B11" s="94" t="s">
        <v>2</v>
      </c>
      <c r="C11" s="203"/>
      <c r="D11" s="64">
        <f>SUM(D12+D19+D20)</f>
        <v>1562300</v>
      </c>
      <c r="E11" s="64">
        <f>SUM(E12+E19+E20)</f>
        <v>190397.45</v>
      </c>
      <c r="F11" s="64">
        <f>SUM(F12+F19+F20)</f>
        <v>1752697.45</v>
      </c>
    </row>
    <row r="12" spans="1:6" x14ac:dyDescent="0.25">
      <c r="A12" s="379" t="s">
        <v>247</v>
      </c>
      <c r="B12" s="380"/>
      <c r="C12" s="381"/>
      <c r="D12" s="131">
        <f>D17</f>
        <v>740500</v>
      </c>
      <c r="E12" s="131">
        <f t="shared" ref="E12:F12" si="0">E17</f>
        <v>41319</v>
      </c>
      <c r="F12" s="131">
        <f t="shared" si="0"/>
        <v>781819</v>
      </c>
    </row>
    <row r="13" spans="1:6" ht="15.75" x14ac:dyDescent="0.25">
      <c r="A13" s="136" t="s">
        <v>6</v>
      </c>
      <c r="B13" s="130" t="s">
        <v>260</v>
      </c>
      <c r="C13" s="168" t="s">
        <v>218</v>
      </c>
      <c r="D13" s="132">
        <f>SUM(D15+D16)</f>
        <v>740500</v>
      </c>
      <c r="E13" s="132">
        <f t="shared" ref="E13:F13" si="1">SUM(E15+E16)</f>
        <v>41319</v>
      </c>
      <c r="F13" s="132">
        <f t="shared" si="1"/>
        <v>781819</v>
      </c>
    </row>
    <row r="14" spans="1:6" ht="15.75" x14ac:dyDescent="0.25">
      <c r="A14" s="240"/>
      <c r="B14" s="241" t="s">
        <v>263</v>
      </c>
      <c r="C14" s="245"/>
      <c r="D14" s="246"/>
      <c r="E14" s="247"/>
      <c r="F14" s="247"/>
    </row>
    <row r="15" spans="1:6" ht="26.25" x14ac:dyDescent="0.25">
      <c r="A15" s="51">
        <v>671110</v>
      </c>
      <c r="B15" s="38" t="s">
        <v>4</v>
      </c>
      <c r="C15" s="96"/>
      <c r="D15" s="39">
        <v>709500</v>
      </c>
      <c r="E15" s="33">
        <f>SUM(F15-D15)</f>
        <v>32319</v>
      </c>
      <c r="F15" s="70">
        <v>741819</v>
      </c>
    </row>
    <row r="16" spans="1:6" x14ac:dyDescent="0.25">
      <c r="A16" s="57">
        <v>67121</v>
      </c>
      <c r="B16" s="37" t="s">
        <v>77</v>
      </c>
      <c r="C16" s="97"/>
      <c r="D16" s="39">
        <v>31000</v>
      </c>
      <c r="E16" s="33">
        <f>SUM(F16-D16)</f>
        <v>9000</v>
      </c>
      <c r="F16" s="70">
        <v>40000</v>
      </c>
    </row>
    <row r="17" spans="1:6" x14ac:dyDescent="0.25">
      <c r="A17" s="57"/>
      <c r="B17" s="45" t="s">
        <v>78</v>
      </c>
      <c r="C17" s="167" t="s">
        <v>218</v>
      </c>
      <c r="D17" s="46">
        <f>SUM(D15+D16)</f>
        <v>740500</v>
      </c>
      <c r="E17" s="46">
        <f>SUM(E15+E16)</f>
        <v>41319</v>
      </c>
      <c r="F17" s="87">
        <f>SUM(F15+F16)</f>
        <v>781819</v>
      </c>
    </row>
    <row r="18" spans="1:6" x14ac:dyDescent="0.25">
      <c r="A18" s="149"/>
      <c r="B18" s="241" t="s">
        <v>264</v>
      </c>
      <c r="C18" s="242"/>
      <c r="D18" s="243"/>
      <c r="E18" s="243"/>
      <c r="F18" s="244"/>
    </row>
    <row r="19" spans="1:6" ht="25.5" x14ac:dyDescent="0.25">
      <c r="A19" s="149"/>
      <c r="B19" s="45" t="s">
        <v>257</v>
      </c>
      <c r="C19" s="208"/>
      <c r="D19" s="46">
        <v>245000</v>
      </c>
      <c r="E19" s="251">
        <f>SUM(F19-D19)</f>
        <v>0</v>
      </c>
      <c r="F19" s="87">
        <v>245000</v>
      </c>
    </row>
    <row r="20" spans="1:6" x14ac:dyDescent="0.25">
      <c r="A20" s="375" t="s">
        <v>249</v>
      </c>
      <c r="B20" s="376"/>
      <c r="C20" s="377" t="s">
        <v>224</v>
      </c>
      <c r="D20" s="209">
        <f>SUM(D22+D26+D32+D39+D45+D47)</f>
        <v>576800</v>
      </c>
      <c r="E20" s="209">
        <f>SUM(E22+E26+E32+E39+E45+E47)</f>
        <v>149078.45000000001</v>
      </c>
      <c r="F20" s="209">
        <f>SUM(F22+F26+F32+F39+F45+F47)</f>
        <v>725878.45</v>
      </c>
    </row>
    <row r="21" spans="1:6" x14ac:dyDescent="0.25">
      <c r="A21" s="190" t="s">
        <v>248</v>
      </c>
      <c r="B21" s="191">
        <v>1023115</v>
      </c>
      <c r="C21" s="378"/>
      <c r="D21" s="124"/>
      <c r="E21" s="124"/>
      <c r="F21" s="124"/>
    </row>
    <row r="22" spans="1:6" x14ac:dyDescent="0.25">
      <c r="A22" s="135" t="s">
        <v>201</v>
      </c>
      <c r="B22" s="11" t="s">
        <v>7</v>
      </c>
      <c r="C22" s="11" t="s">
        <v>239</v>
      </c>
      <c r="D22" s="41">
        <f>SUM(D23:D25)</f>
        <v>20000</v>
      </c>
      <c r="E22" s="41">
        <f>E23+E25</f>
        <v>1995.24</v>
      </c>
      <c r="F22" s="72">
        <f>SUM(F23:F25)</f>
        <v>21995.24</v>
      </c>
    </row>
    <row r="23" spans="1:6" ht="30" x14ac:dyDescent="0.25">
      <c r="A23" s="354">
        <v>663140</v>
      </c>
      <c r="B23" s="47" t="s">
        <v>86</v>
      </c>
      <c r="C23" s="128" t="s">
        <v>98</v>
      </c>
      <c r="D23" s="210">
        <v>15000</v>
      </c>
      <c r="E23" s="211">
        <f t="shared" ref="E23:E31" si="2">SUM(F23-D23)</f>
        <v>0</v>
      </c>
      <c r="F23" s="212">
        <v>15000</v>
      </c>
    </row>
    <row r="24" spans="1:6" ht="30" x14ac:dyDescent="0.25">
      <c r="A24" s="355"/>
      <c r="B24" s="47" t="s">
        <v>187</v>
      </c>
      <c r="C24" s="128" t="s">
        <v>221</v>
      </c>
      <c r="D24" s="210">
        <v>5000</v>
      </c>
      <c r="E24" s="211">
        <f t="shared" si="2"/>
        <v>0</v>
      </c>
      <c r="F24" s="212">
        <v>5000</v>
      </c>
    </row>
    <row r="25" spans="1:6" x14ac:dyDescent="0.25">
      <c r="A25" s="58">
        <v>92211</v>
      </c>
      <c r="B25" s="6" t="s">
        <v>202</v>
      </c>
      <c r="C25" s="129" t="s">
        <v>194</v>
      </c>
      <c r="D25" s="154">
        <v>0</v>
      </c>
      <c r="E25" s="211">
        <f t="shared" si="2"/>
        <v>1995.24</v>
      </c>
      <c r="F25" s="213">
        <v>1995.24</v>
      </c>
    </row>
    <row r="26" spans="1:6" x14ac:dyDescent="0.25">
      <c r="A26" s="135" t="s">
        <v>200</v>
      </c>
      <c r="B26" s="8" t="s">
        <v>8</v>
      </c>
      <c r="C26" s="11" t="s">
        <v>239</v>
      </c>
      <c r="D26" s="41">
        <f>SUM(D27:D31)</f>
        <v>271800</v>
      </c>
      <c r="E26" s="85">
        <f t="shared" si="2"/>
        <v>14640.570000000007</v>
      </c>
      <c r="F26" s="72">
        <f>SUM(F27:F31)</f>
        <v>286440.57</v>
      </c>
    </row>
    <row r="27" spans="1:6" x14ac:dyDescent="0.25">
      <c r="A27" s="123">
        <v>64132</v>
      </c>
      <c r="B27" s="145" t="s">
        <v>3</v>
      </c>
      <c r="C27" s="231" t="s">
        <v>99</v>
      </c>
      <c r="D27" s="225">
        <v>500</v>
      </c>
      <c r="E27" s="152">
        <f t="shared" si="2"/>
        <v>0</v>
      </c>
      <c r="F27" s="232">
        <v>500</v>
      </c>
    </row>
    <row r="28" spans="1:6" x14ac:dyDescent="0.25">
      <c r="A28" s="58">
        <v>66142</v>
      </c>
      <c r="B28" s="56" t="s">
        <v>258</v>
      </c>
      <c r="C28" s="233"/>
      <c r="D28" s="234">
        <v>0</v>
      </c>
      <c r="E28" s="211">
        <f t="shared" si="2"/>
        <v>10000</v>
      </c>
      <c r="F28" s="73">
        <v>10000</v>
      </c>
    </row>
    <row r="29" spans="1:6" ht="26.25" x14ac:dyDescent="0.25">
      <c r="A29" s="205">
        <v>66151</v>
      </c>
      <c r="B29" s="7" t="s">
        <v>58</v>
      </c>
      <c r="C29" s="331" t="s">
        <v>100</v>
      </c>
      <c r="D29" s="215">
        <v>266300</v>
      </c>
      <c r="E29" s="223">
        <f t="shared" si="2"/>
        <v>-10000</v>
      </c>
      <c r="F29" s="74">
        <v>256300</v>
      </c>
    </row>
    <row r="30" spans="1:6" ht="26.25" x14ac:dyDescent="0.25">
      <c r="A30" s="58">
        <v>65268</v>
      </c>
      <c r="B30" s="17" t="s">
        <v>59</v>
      </c>
      <c r="C30" s="332"/>
      <c r="D30" s="216">
        <v>5000</v>
      </c>
      <c r="E30" s="211">
        <f t="shared" si="2"/>
        <v>0</v>
      </c>
      <c r="F30" s="75">
        <v>5000</v>
      </c>
    </row>
    <row r="31" spans="1:6" x14ac:dyDescent="0.25">
      <c r="A31" s="206">
        <v>92211</v>
      </c>
      <c r="B31" s="36" t="s">
        <v>202</v>
      </c>
      <c r="C31" s="102" t="s">
        <v>193</v>
      </c>
      <c r="D31" s="155">
        <v>0</v>
      </c>
      <c r="E31" s="211">
        <f t="shared" si="2"/>
        <v>14640.57</v>
      </c>
      <c r="F31" s="75">
        <v>14640.57</v>
      </c>
    </row>
    <row r="32" spans="1:6" x14ac:dyDescent="0.25">
      <c r="A32" s="135" t="s">
        <v>199</v>
      </c>
      <c r="B32" s="9" t="s">
        <v>9</v>
      </c>
      <c r="C32" s="11" t="s">
        <v>239</v>
      </c>
      <c r="D32" s="41">
        <f>SUM(D33+D37+D38)</f>
        <v>85000</v>
      </c>
      <c r="E32" s="41">
        <f>SUM(E33+E37+E38)</f>
        <v>4760.8</v>
      </c>
      <c r="F32" s="41">
        <f>SUM(F33+F37+F38)</f>
        <v>89760.8</v>
      </c>
    </row>
    <row r="33" spans="1:6" ht="26.25" x14ac:dyDescent="0.25">
      <c r="A33" s="204">
        <v>65268</v>
      </c>
      <c r="B33" s="17" t="s">
        <v>59</v>
      </c>
      <c r="C33" s="103" t="s">
        <v>102</v>
      </c>
      <c r="D33" s="217">
        <v>1000</v>
      </c>
      <c r="E33" s="209">
        <f>SUM(F33-D33)</f>
        <v>0</v>
      </c>
      <c r="F33" s="218">
        <v>1000</v>
      </c>
    </row>
    <row r="34" spans="1:6" ht="26.25" x14ac:dyDescent="0.25">
      <c r="A34" s="58">
        <v>65264</v>
      </c>
      <c r="B34" s="17" t="s">
        <v>48</v>
      </c>
      <c r="C34" s="333" t="s">
        <v>101</v>
      </c>
      <c r="D34" s="219">
        <v>66000</v>
      </c>
      <c r="E34" s="211">
        <f t="shared" ref="E34:E41" si="3">SUM(F34-D34)</f>
        <v>5000</v>
      </c>
      <c r="F34" s="220">
        <v>71000</v>
      </c>
    </row>
    <row r="35" spans="1:6" ht="26.25" x14ac:dyDescent="0.25">
      <c r="A35" s="58">
        <v>65269</v>
      </c>
      <c r="B35" s="7" t="s">
        <v>70</v>
      </c>
      <c r="C35" s="331"/>
      <c r="D35" s="215">
        <v>10000</v>
      </c>
      <c r="E35" s="211">
        <f>SUM(F35-D35)</f>
        <v>-5000</v>
      </c>
      <c r="F35" s="221">
        <v>5000</v>
      </c>
    </row>
    <row r="36" spans="1:6" ht="26.25" x14ac:dyDescent="0.25">
      <c r="A36" s="204">
        <v>63414</v>
      </c>
      <c r="B36" s="17" t="s">
        <v>62</v>
      </c>
      <c r="C36" s="331"/>
      <c r="D36" s="216">
        <v>8000</v>
      </c>
      <c r="E36" s="211">
        <f t="shared" si="3"/>
        <v>0</v>
      </c>
      <c r="F36" s="220">
        <v>8000</v>
      </c>
    </row>
    <row r="37" spans="1:6" x14ac:dyDescent="0.25">
      <c r="A37" s="58"/>
      <c r="B37" s="17"/>
      <c r="C37" s="207" t="s">
        <v>189</v>
      </c>
      <c r="D37" s="155">
        <f>SUM(D34:D36)</f>
        <v>84000</v>
      </c>
      <c r="E37" s="235">
        <f t="shared" ref="E37:F37" si="4">SUM(E34:E36)</f>
        <v>0</v>
      </c>
      <c r="F37" s="235">
        <f t="shared" si="4"/>
        <v>84000</v>
      </c>
    </row>
    <row r="38" spans="1:6" x14ac:dyDescent="0.25">
      <c r="A38" s="206">
        <v>92211</v>
      </c>
      <c r="B38" s="36" t="s">
        <v>202</v>
      </c>
      <c r="C38" s="102" t="s">
        <v>103</v>
      </c>
      <c r="D38" s="156">
        <v>0</v>
      </c>
      <c r="E38" s="209">
        <f>SUM(F38-D38)</f>
        <v>4760.8</v>
      </c>
      <c r="F38" s="218">
        <v>4760.8</v>
      </c>
    </row>
    <row r="39" spans="1:6" x14ac:dyDescent="0.25">
      <c r="A39" s="137" t="s">
        <v>198</v>
      </c>
      <c r="B39" s="9" t="s">
        <v>96</v>
      </c>
      <c r="C39" s="11" t="s">
        <v>239</v>
      </c>
      <c r="D39" s="40">
        <f>SUM(D40:D41)</f>
        <v>30000</v>
      </c>
      <c r="E39" s="85">
        <f t="shared" si="3"/>
        <v>8886.8499999999985</v>
      </c>
      <c r="F39" s="76">
        <f>SUM(F40:F41)</f>
        <v>38886.85</v>
      </c>
    </row>
    <row r="40" spans="1:6" ht="39" x14ac:dyDescent="0.25">
      <c r="A40" s="205">
        <v>636120</v>
      </c>
      <c r="B40" s="17" t="s">
        <v>211</v>
      </c>
      <c r="C40" s="103" t="s">
        <v>104</v>
      </c>
      <c r="D40" s="216">
        <v>30000</v>
      </c>
      <c r="E40" s="211">
        <f t="shared" si="3"/>
        <v>0</v>
      </c>
      <c r="F40" s="73">
        <v>30000</v>
      </c>
    </row>
    <row r="41" spans="1:6" x14ac:dyDescent="0.25">
      <c r="A41" s="58">
        <v>92211</v>
      </c>
      <c r="B41" s="17" t="s">
        <v>202</v>
      </c>
      <c r="C41" s="102" t="s">
        <v>190</v>
      </c>
      <c r="D41" s="222">
        <v>0</v>
      </c>
      <c r="E41" s="211">
        <f t="shared" si="3"/>
        <v>8886.85</v>
      </c>
      <c r="F41" s="73">
        <v>8886.85</v>
      </c>
    </row>
    <row r="42" spans="1:6" x14ac:dyDescent="0.25">
      <c r="A42" s="159"/>
      <c r="B42" s="12"/>
      <c r="C42" s="126"/>
      <c r="D42" s="162"/>
      <c r="E42" s="35"/>
      <c r="F42" s="77"/>
    </row>
    <row r="43" spans="1:6" x14ac:dyDescent="0.25">
      <c r="A43" s="159"/>
      <c r="B43" s="12"/>
      <c r="C43" s="126"/>
      <c r="D43" s="162"/>
      <c r="E43" s="35"/>
      <c r="F43" s="77"/>
    </row>
    <row r="44" spans="1:6" x14ac:dyDescent="0.25">
      <c r="B44" s="2"/>
      <c r="C44" s="2"/>
      <c r="D44" s="1"/>
      <c r="E44" s="1"/>
      <c r="F44" s="78" t="s">
        <v>94</v>
      </c>
    </row>
    <row r="45" spans="1:6" x14ac:dyDescent="0.25">
      <c r="A45" s="135" t="s">
        <v>197</v>
      </c>
      <c r="B45" s="9" t="s">
        <v>10</v>
      </c>
      <c r="C45" s="11" t="s">
        <v>239</v>
      </c>
      <c r="D45" s="42">
        <f>D46</f>
        <v>70000</v>
      </c>
      <c r="E45" s="40">
        <f>E46</f>
        <v>55000</v>
      </c>
      <c r="F45" s="76">
        <f>F46</f>
        <v>125000</v>
      </c>
    </row>
    <row r="46" spans="1:6" ht="25.5" x14ac:dyDescent="0.25">
      <c r="A46" s="123">
        <v>63613</v>
      </c>
      <c r="B46" s="127" t="s">
        <v>5</v>
      </c>
      <c r="C46" s="126" t="s">
        <v>97</v>
      </c>
      <c r="D46" s="219">
        <v>70000</v>
      </c>
      <c r="E46" s="211">
        <f>SUM(F46-D46)</f>
        <v>55000</v>
      </c>
      <c r="F46" s="71">
        <v>125000</v>
      </c>
    </row>
    <row r="47" spans="1:6" x14ac:dyDescent="0.25">
      <c r="A47" s="138" t="s">
        <v>196</v>
      </c>
      <c r="B47" s="9" t="s">
        <v>85</v>
      </c>
      <c r="C47" s="9"/>
      <c r="D47" s="40">
        <f>SUM(D48:D50)</f>
        <v>100000</v>
      </c>
      <c r="E47" s="40">
        <f t="shared" ref="E47:F47" si="5">SUM(E48:E50)</f>
        <v>63794.99</v>
      </c>
      <c r="F47" s="40">
        <f t="shared" si="5"/>
        <v>163794.99</v>
      </c>
    </row>
    <row r="48" spans="1:6" ht="26.25" x14ac:dyDescent="0.25">
      <c r="A48" s="204">
        <v>638113</v>
      </c>
      <c r="B48" s="17" t="s">
        <v>204</v>
      </c>
      <c r="C48" s="98"/>
      <c r="D48" s="216">
        <v>77500</v>
      </c>
      <c r="E48" s="211">
        <f>SUM(F48-D48)</f>
        <v>0</v>
      </c>
      <c r="F48" s="73">
        <v>77500</v>
      </c>
    </row>
    <row r="49" spans="1:6" ht="26.25" x14ac:dyDescent="0.25">
      <c r="A49" s="204">
        <v>638115</v>
      </c>
      <c r="B49" s="17" t="s">
        <v>205</v>
      </c>
      <c r="C49" s="98"/>
      <c r="D49" s="216">
        <v>22500</v>
      </c>
      <c r="E49" s="211">
        <f>SUM(F49-D49)</f>
        <v>0</v>
      </c>
      <c r="F49" s="73">
        <v>22500</v>
      </c>
    </row>
    <row r="50" spans="1:6" x14ac:dyDescent="0.25">
      <c r="A50" s="58">
        <v>92211</v>
      </c>
      <c r="B50" s="28" t="s">
        <v>203</v>
      </c>
      <c r="C50" s="28"/>
      <c r="D50" s="157">
        <v>0</v>
      </c>
      <c r="E50" s="223">
        <f>SUM(F50-D50)</f>
        <v>63794.99</v>
      </c>
      <c r="F50" s="88">
        <v>63794.99</v>
      </c>
    </row>
    <row r="51" spans="1:6" x14ac:dyDescent="0.25">
      <c r="A51" s="43"/>
      <c r="B51" s="12"/>
      <c r="C51" s="12"/>
      <c r="D51" s="44"/>
      <c r="E51" s="35"/>
      <c r="F51" s="77"/>
    </row>
    <row r="52" spans="1:6" x14ac:dyDescent="0.25">
      <c r="A52" s="43"/>
      <c r="B52" s="12"/>
      <c r="C52" s="12"/>
      <c r="D52" s="44"/>
      <c r="E52" s="35"/>
      <c r="F52" s="77"/>
    </row>
    <row r="53" spans="1:6" x14ac:dyDescent="0.25">
      <c r="A53" s="314" t="s">
        <v>216</v>
      </c>
      <c r="B53" s="316" t="s">
        <v>1</v>
      </c>
      <c r="C53" s="318" t="s">
        <v>217</v>
      </c>
      <c r="D53" s="140" t="s">
        <v>61</v>
      </c>
      <c r="E53" s="322" t="s">
        <v>90</v>
      </c>
      <c r="F53" s="68" t="s">
        <v>92</v>
      </c>
    </row>
    <row r="54" spans="1:6" x14ac:dyDescent="0.25">
      <c r="A54" s="315"/>
      <c r="B54" s="317"/>
      <c r="C54" s="319"/>
      <c r="D54" s="141" t="s">
        <v>253</v>
      </c>
      <c r="E54" s="323"/>
      <c r="F54" s="69" t="s">
        <v>254</v>
      </c>
    </row>
    <row r="55" spans="1:6" x14ac:dyDescent="0.25">
      <c r="A55" s="198">
        <v>3</v>
      </c>
      <c r="B55" s="199" t="s">
        <v>11</v>
      </c>
      <c r="C55" s="94"/>
      <c r="D55" s="95">
        <f>SUM(D56+D103)</f>
        <v>1317300</v>
      </c>
      <c r="E55" s="95">
        <f>SUM(E56+E103)</f>
        <v>190397.44999999998</v>
      </c>
      <c r="F55" s="95">
        <f>SUM(F56+F103)</f>
        <v>1507697.45</v>
      </c>
    </row>
    <row r="56" spans="1:6" x14ac:dyDescent="0.25">
      <c r="A56" s="362" t="s">
        <v>271</v>
      </c>
      <c r="B56" s="370"/>
      <c r="C56" s="363"/>
      <c r="D56" s="184">
        <f>D58</f>
        <v>740500</v>
      </c>
      <c r="E56" s="184">
        <f t="shared" ref="E56:F56" si="6">E58</f>
        <v>41319</v>
      </c>
      <c r="F56" s="184">
        <f t="shared" si="6"/>
        <v>781819</v>
      </c>
    </row>
    <row r="57" spans="1:6" x14ac:dyDescent="0.25">
      <c r="A57" s="192" t="s">
        <v>250</v>
      </c>
      <c r="B57" s="193" t="s">
        <v>238</v>
      </c>
      <c r="C57" s="194"/>
      <c r="D57" s="195"/>
      <c r="E57" s="195"/>
      <c r="F57" s="195"/>
    </row>
    <row r="58" spans="1:6" x14ac:dyDescent="0.25">
      <c r="A58" s="139" t="s">
        <v>6</v>
      </c>
      <c r="B58" s="90" t="s">
        <v>12</v>
      </c>
      <c r="C58" s="90" t="s">
        <v>218</v>
      </c>
      <c r="D58" s="65">
        <f>SUM(D59:D102)</f>
        <v>740500</v>
      </c>
      <c r="E58" s="65">
        <f>SUM(E59:E102)</f>
        <v>41319</v>
      </c>
      <c r="F58" s="65">
        <f>SUM(F59:F102)</f>
        <v>781819</v>
      </c>
    </row>
    <row r="59" spans="1:6" ht="25.5" x14ac:dyDescent="0.25">
      <c r="A59" s="53">
        <v>321190</v>
      </c>
      <c r="B59" s="29" t="s">
        <v>73</v>
      </c>
      <c r="C59" s="110" t="s">
        <v>105</v>
      </c>
      <c r="D59" s="214">
        <v>25000</v>
      </c>
      <c r="E59" s="152">
        <f t="shared" ref="E59:E102" si="7">SUM(F59-D59)</f>
        <v>5000</v>
      </c>
      <c r="F59" s="79">
        <v>30000</v>
      </c>
    </row>
    <row r="60" spans="1:6" x14ac:dyDescent="0.25">
      <c r="A60" s="53">
        <v>321210</v>
      </c>
      <c r="B60" s="27" t="s">
        <v>74</v>
      </c>
      <c r="C60" s="111" t="s">
        <v>106</v>
      </c>
      <c r="D60" s="214">
        <v>218000</v>
      </c>
      <c r="E60" s="152">
        <f t="shared" si="7"/>
        <v>7000</v>
      </c>
      <c r="F60" s="79">
        <v>225000</v>
      </c>
    </row>
    <row r="61" spans="1:6" ht="25.5" x14ac:dyDescent="0.25">
      <c r="A61" s="54">
        <v>321310</v>
      </c>
      <c r="B61" s="26" t="s">
        <v>49</v>
      </c>
      <c r="C61" s="112" t="s">
        <v>107</v>
      </c>
      <c r="D61" s="224">
        <v>7000</v>
      </c>
      <c r="E61" s="152">
        <f t="shared" si="7"/>
        <v>3000</v>
      </c>
      <c r="F61" s="80">
        <v>10000</v>
      </c>
    </row>
    <row r="62" spans="1:6" ht="24" customHeight="1" x14ac:dyDescent="0.25">
      <c r="A62" s="53">
        <v>321490</v>
      </c>
      <c r="B62" s="27" t="s">
        <v>13</v>
      </c>
      <c r="C62" s="111" t="s">
        <v>108</v>
      </c>
      <c r="D62" s="214">
        <v>0</v>
      </c>
      <c r="E62" s="152">
        <f t="shared" si="7"/>
        <v>1000</v>
      </c>
      <c r="F62" s="79">
        <v>1000</v>
      </c>
    </row>
    <row r="63" spans="1:6" ht="24" customHeight="1" x14ac:dyDescent="0.25">
      <c r="A63" s="53">
        <v>322110</v>
      </c>
      <c r="B63" s="26" t="s">
        <v>14</v>
      </c>
      <c r="C63" s="112" t="s">
        <v>109</v>
      </c>
      <c r="D63" s="214">
        <v>23000</v>
      </c>
      <c r="E63" s="152">
        <f t="shared" si="7"/>
        <v>2000</v>
      </c>
      <c r="F63" s="79">
        <v>25000</v>
      </c>
    </row>
    <row r="64" spans="1:6" ht="25.5" x14ac:dyDescent="0.25">
      <c r="A64" s="53">
        <v>322190</v>
      </c>
      <c r="B64" s="26" t="s">
        <v>50</v>
      </c>
      <c r="C64" s="112" t="s">
        <v>110</v>
      </c>
      <c r="D64" s="214">
        <v>22000</v>
      </c>
      <c r="E64" s="152">
        <f t="shared" si="7"/>
        <v>8000</v>
      </c>
      <c r="F64" s="79">
        <v>30000</v>
      </c>
    </row>
    <row r="65" spans="1:6" ht="25.5" x14ac:dyDescent="0.25">
      <c r="A65" s="53">
        <v>322290</v>
      </c>
      <c r="B65" s="29" t="s">
        <v>51</v>
      </c>
      <c r="C65" s="110" t="s">
        <v>111</v>
      </c>
      <c r="D65" s="214">
        <v>25000</v>
      </c>
      <c r="E65" s="152">
        <f t="shared" si="7"/>
        <v>0</v>
      </c>
      <c r="F65" s="79">
        <v>25000</v>
      </c>
    </row>
    <row r="66" spans="1:6" ht="24" customHeight="1" x14ac:dyDescent="0.25">
      <c r="A66" s="53">
        <v>322310</v>
      </c>
      <c r="B66" s="27" t="s">
        <v>15</v>
      </c>
      <c r="C66" s="111" t="s">
        <v>112</v>
      </c>
      <c r="D66" s="214">
        <v>42000</v>
      </c>
      <c r="E66" s="152">
        <f t="shared" si="7"/>
        <v>3000</v>
      </c>
      <c r="F66" s="79">
        <v>45000</v>
      </c>
    </row>
    <row r="67" spans="1:6" ht="24" customHeight="1" x14ac:dyDescent="0.25">
      <c r="A67" s="53">
        <v>322330</v>
      </c>
      <c r="B67" s="27" t="s">
        <v>16</v>
      </c>
      <c r="C67" s="111" t="s">
        <v>113</v>
      </c>
      <c r="D67" s="214">
        <v>53000</v>
      </c>
      <c r="E67" s="152">
        <f t="shared" si="7"/>
        <v>2000</v>
      </c>
      <c r="F67" s="79">
        <v>55000</v>
      </c>
    </row>
    <row r="68" spans="1:6" ht="24" customHeight="1" x14ac:dyDescent="0.25">
      <c r="A68" s="53">
        <v>322340</v>
      </c>
      <c r="B68" s="27" t="s">
        <v>17</v>
      </c>
      <c r="C68" s="111" t="s">
        <v>114</v>
      </c>
      <c r="D68" s="214">
        <v>4500</v>
      </c>
      <c r="E68" s="152">
        <f t="shared" si="7"/>
        <v>500</v>
      </c>
      <c r="F68" s="79">
        <v>5000</v>
      </c>
    </row>
    <row r="69" spans="1:6" ht="25.5" x14ac:dyDescent="0.25">
      <c r="A69" s="54">
        <v>322440</v>
      </c>
      <c r="B69" s="26" t="s">
        <v>52</v>
      </c>
      <c r="C69" s="112" t="s">
        <v>115</v>
      </c>
      <c r="D69" s="224">
        <v>34500</v>
      </c>
      <c r="E69" s="152">
        <f t="shared" si="7"/>
        <v>2500</v>
      </c>
      <c r="F69" s="80">
        <v>37000</v>
      </c>
    </row>
    <row r="70" spans="1:6" ht="24" customHeight="1" x14ac:dyDescent="0.25">
      <c r="A70" s="53">
        <v>322510</v>
      </c>
      <c r="B70" s="27" t="s">
        <v>18</v>
      </c>
      <c r="C70" s="111" t="s">
        <v>116</v>
      </c>
      <c r="D70" s="214">
        <v>6000</v>
      </c>
      <c r="E70" s="152">
        <f t="shared" si="7"/>
        <v>719</v>
      </c>
      <c r="F70" s="79">
        <v>6719</v>
      </c>
    </row>
    <row r="71" spans="1:6" ht="24" customHeight="1" x14ac:dyDescent="0.25">
      <c r="A71" s="53">
        <v>322520</v>
      </c>
      <c r="B71" s="27" t="s">
        <v>19</v>
      </c>
      <c r="C71" s="111" t="s">
        <v>117</v>
      </c>
      <c r="D71" s="214">
        <v>2000</v>
      </c>
      <c r="E71" s="152">
        <f t="shared" si="7"/>
        <v>0</v>
      </c>
      <c r="F71" s="79">
        <v>2000</v>
      </c>
    </row>
    <row r="72" spans="1:6" ht="24" customHeight="1" x14ac:dyDescent="0.25">
      <c r="A72" s="53">
        <v>322710</v>
      </c>
      <c r="B72" s="25" t="s">
        <v>20</v>
      </c>
      <c r="C72" s="113" t="s">
        <v>118</v>
      </c>
      <c r="D72" s="214">
        <v>1000</v>
      </c>
      <c r="E72" s="152">
        <f t="shared" si="7"/>
        <v>0</v>
      </c>
      <c r="F72" s="79">
        <v>1000</v>
      </c>
    </row>
    <row r="73" spans="1:6" ht="24" customHeight="1" x14ac:dyDescent="0.25">
      <c r="A73" s="53">
        <v>323110</v>
      </c>
      <c r="B73" s="27" t="s">
        <v>60</v>
      </c>
      <c r="C73" s="111" t="s">
        <v>119</v>
      </c>
      <c r="D73" s="214">
        <v>25000</v>
      </c>
      <c r="E73" s="152">
        <f t="shared" si="7"/>
        <v>0</v>
      </c>
      <c r="F73" s="79">
        <v>25000</v>
      </c>
    </row>
    <row r="74" spans="1:6" ht="24" customHeight="1" x14ac:dyDescent="0.25">
      <c r="A74" s="53">
        <v>323130</v>
      </c>
      <c r="B74" s="27" t="s">
        <v>53</v>
      </c>
      <c r="C74" s="111" t="s">
        <v>120</v>
      </c>
      <c r="D74" s="214">
        <v>4000</v>
      </c>
      <c r="E74" s="152">
        <f t="shared" si="7"/>
        <v>0</v>
      </c>
      <c r="F74" s="79">
        <v>4000</v>
      </c>
    </row>
    <row r="75" spans="1:6" ht="24" customHeight="1" x14ac:dyDescent="0.25">
      <c r="A75" s="53">
        <v>323190</v>
      </c>
      <c r="B75" s="27" t="s">
        <v>22</v>
      </c>
      <c r="C75" s="111" t="s">
        <v>121</v>
      </c>
      <c r="D75" s="214">
        <v>1000</v>
      </c>
      <c r="E75" s="211">
        <f t="shared" si="7"/>
        <v>2000</v>
      </c>
      <c r="F75" s="79">
        <v>3000</v>
      </c>
    </row>
    <row r="76" spans="1:6" ht="25.5" x14ac:dyDescent="0.25">
      <c r="A76" s="53">
        <v>323290</v>
      </c>
      <c r="B76" s="26" t="s">
        <v>54</v>
      </c>
      <c r="C76" s="112" t="s">
        <v>122</v>
      </c>
      <c r="D76" s="214">
        <v>30700</v>
      </c>
      <c r="E76" s="152">
        <f t="shared" si="7"/>
        <v>-7700</v>
      </c>
      <c r="F76" s="79">
        <v>23000</v>
      </c>
    </row>
    <row r="77" spans="1:6" ht="24" customHeight="1" x14ac:dyDescent="0.25">
      <c r="A77" s="53">
        <v>323390</v>
      </c>
      <c r="B77" s="27" t="s">
        <v>23</v>
      </c>
      <c r="C77" s="111" t="s">
        <v>123</v>
      </c>
      <c r="D77" s="214">
        <v>1000</v>
      </c>
      <c r="E77" s="211">
        <f t="shared" si="7"/>
        <v>0</v>
      </c>
      <c r="F77" s="79">
        <v>1000</v>
      </c>
    </row>
    <row r="78" spans="1:6" ht="25.5" x14ac:dyDescent="0.25">
      <c r="A78" s="54">
        <v>323490</v>
      </c>
      <c r="B78" s="26" t="s">
        <v>88</v>
      </c>
      <c r="C78" s="112" t="s">
        <v>124</v>
      </c>
      <c r="D78" s="224">
        <v>23000</v>
      </c>
      <c r="E78" s="152">
        <f>SUM(F78-D78)</f>
        <v>0</v>
      </c>
      <c r="F78" s="80">
        <v>23000</v>
      </c>
    </row>
    <row r="79" spans="1:6" ht="25.5" x14ac:dyDescent="0.25">
      <c r="A79" s="53">
        <v>323590</v>
      </c>
      <c r="B79" s="26" t="s">
        <v>87</v>
      </c>
      <c r="C79" s="112" t="s">
        <v>125</v>
      </c>
      <c r="D79" s="214">
        <v>115000</v>
      </c>
      <c r="E79" s="152">
        <f t="shared" si="7"/>
        <v>0</v>
      </c>
      <c r="F79" s="79">
        <v>115000</v>
      </c>
    </row>
    <row r="80" spans="1:6" ht="25.5" x14ac:dyDescent="0.25">
      <c r="A80" s="53">
        <v>323610</v>
      </c>
      <c r="B80" s="26" t="s">
        <v>24</v>
      </c>
      <c r="C80" s="112" t="s">
        <v>126</v>
      </c>
      <c r="D80" s="214">
        <v>10000</v>
      </c>
      <c r="E80" s="152">
        <f t="shared" si="7"/>
        <v>0</v>
      </c>
      <c r="F80" s="79">
        <v>10000</v>
      </c>
    </row>
    <row r="81" spans="1:6" x14ac:dyDescent="0.25">
      <c r="A81" s="16"/>
      <c r="B81" s="30"/>
      <c r="C81" s="30"/>
      <c r="D81" s="34"/>
      <c r="E81" s="34"/>
      <c r="F81" s="81" t="s">
        <v>69</v>
      </c>
    </row>
    <row r="82" spans="1:6" x14ac:dyDescent="0.25">
      <c r="A82" s="314" t="s">
        <v>216</v>
      </c>
      <c r="B82" s="316" t="s">
        <v>1</v>
      </c>
      <c r="C82" s="318" t="s">
        <v>217</v>
      </c>
      <c r="D82" s="140" t="s">
        <v>61</v>
      </c>
      <c r="E82" s="322" t="s">
        <v>90</v>
      </c>
      <c r="F82" s="68" t="s">
        <v>92</v>
      </c>
    </row>
    <row r="83" spans="1:6" x14ac:dyDescent="0.25">
      <c r="A83" s="315"/>
      <c r="B83" s="317"/>
      <c r="C83" s="319"/>
      <c r="D83" s="141" t="s">
        <v>253</v>
      </c>
      <c r="E83" s="323"/>
      <c r="F83" s="69" t="s">
        <v>254</v>
      </c>
    </row>
    <row r="84" spans="1:6" ht="24" customHeight="1" x14ac:dyDescent="0.25">
      <c r="A84" s="53">
        <v>323690</v>
      </c>
      <c r="B84" s="25" t="s">
        <v>25</v>
      </c>
      <c r="C84" s="113" t="s">
        <v>127</v>
      </c>
      <c r="D84" s="214">
        <v>0</v>
      </c>
      <c r="E84" s="152">
        <f t="shared" si="7"/>
        <v>0</v>
      </c>
      <c r="F84" s="79">
        <v>0</v>
      </c>
    </row>
    <row r="85" spans="1:6" ht="24" customHeight="1" x14ac:dyDescent="0.25">
      <c r="A85" s="53">
        <v>323710</v>
      </c>
      <c r="B85" s="26" t="s">
        <v>26</v>
      </c>
      <c r="C85" s="112" t="s">
        <v>128</v>
      </c>
      <c r="D85" s="214">
        <v>0</v>
      </c>
      <c r="E85" s="152">
        <f t="shared" si="7"/>
        <v>0</v>
      </c>
      <c r="F85" s="79">
        <v>0</v>
      </c>
    </row>
    <row r="86" spans="1:6" ht="24" customHeight="1" x14ac:dyDescent="0.25">
      <c r="A86" s="53">
        <v>323720</v>
      </c>
      <c r="B86" s="27" t="s">
        <v>27</v>
      </c>
      <c r="C86" s="111" t="s">
        <v>129</v>
      </c>
      <c r="D86" s="214">
        <v>4000</v>
      </c>
      <c r="E86" s="152">
        <f t="shared" si="7"/>
        <v>0</v>
      </c>
      <c r="F86" s="79">
        <v>4000</v>
      </c>
    </row>
    <row r="87" spans="1:6" ht="24" customHeight="1" x14ac:dyDescent="0.25">
      <c r="A87" s="53">
        <v>323790</v>
      </c>
      <c r="B87" s="26" t="s">
        <v>75</v>
      </c>
      <c r="C87" s="112" t="s">
        <v>130</v>
      </c>
      <c r="D87" s="214">
        <v>2000</v>
      </c>
      <c r="E87" s="152">
        <f t="shared" si="7"/>
        <v>0</v>
      </c>
      <c r="F87" s="79">
        <v>2000</v>
      </c>
    </row>
    <row r="88" spans="1:6" ht="24" customHeight="1" x14ac:dyDescent="0.25">
      <c r="A88" s="53">
        <v>323890</v>
      </c>
      <c r="B88" s="27" t="s">
        <v>28</v>
      </c>
      <c r="C88" s="111" t="s">
        <v>131</v>
      </c>
      <c r="D88" s="214">
        <v>1000</v>
      </c>
      <c r="E88" s="152">
        <f t="shared" si="7"/>
        <v>0</v>
      </c>
      <c r="F88" s="79">
        <v>1000</v>
      </c>
    </row>
    <row r="89" spans="1:6" ht="25.5" x14ac:dyDescent="0.25">
      <c r="A89" s="53">
        <v>323910</v>
      </c>
      <c r="B89" s="26" t="s">
        <v>29</v>
      </c>
      <c r="C89" s="112" t="s">
        <v>132</v>
      </c>
      <c r="D89" s="214">
        <v>15000</v>
      </c>
      <c r="E89" s="152">
        <f t="shared" si="7"/>
        <v>0</v>
      </c>
      <c r="F89" s="79">
        <v>15000</v>
      </c>
    </row>
    <row r="90" spans="1:6" ht="24" customHeight="1" x14ac:dyDescent="0.25">
      <c r="A90" s="53">
        <v>323990</v>
      </c>
      <c r="B90" s="27" t="s">
        <v>265</v>
      </c>
      <c r="C90" s="111" t="s">
        <v>133</v>
      </c>
      <c r="D90" s="214">
        <v>500</v>
      </c>
      <c r="E90" s="211">
        <f t="shared" si="7"/>
        <v>4500</v>
      </c>
      <c r="F90" s="79">
        <v>5000</v>
      </c>
    </row>
    <row r="91" spans="1:6" ht="24" customHeight="1" x14ac:dyDescent="0.25">
      <c r="A91" s="53">
        <v>324120</v>
      </c>
      <c r="B91" s="26" t="s">
        <v>31</v>
      </c>
      <c r="C91" s="112" t="s">
        <v>134</v>
      </c>
      <c r="D91" s="214">
        <v>0</v>
      </c>
      <c r="E91" s="211">
        <f t="shared" si="7"/>
        <v>0</v>
      </c>
      <c r="F91" s="79">
        <v>0</v>
      </c>
    </row>
    <row r="92" spans="1:6" ht="24" customHeight="1" x14ac:dyDescent="0.25">
      <c r="A92" s="53">
        <v>329220</v>
      </c>
      <c r="B92" s="25" t="s">
        <v>32</v>
      </c>
      <c r="C92" s="113" t="s">
        <v>135</v>
      </c>
      <c r="D92" s="214">
        <v>3500</v>
      </c>
      <c r="E92" s="152">
        <f t="shared" si="7"/>
        <v>-3500</v>
      </c>
      <c r="F92" s="79">
        <v>0</v>
      </c>
    </row>
    <row r="93" spans="1:6" ht="24" customHeight="1" x14ac:dyDescent="0.25">
      <c r="A93" s="53">
        <v>329230</v>
      </c>
      <c r="B93" s="26" t="s">
        <v>33</v>
      </c>
      <c r="C93" s="112" t="s">
        <v>136</v>
      </c>
      <c r="D93" s="214">
        <v>0</v>
      </c>
      <c r="E93" s="152">
        <f t="shared" si="7"/>
        <v>0</v>
      </c>
      <c r="F93" s="79">
        <v>0</v>
      </c>
    </row>
    <row r="94" spans="1:6" ht="24" customHeight="1" x14ac:dyDescent="0.25">
      <c r="A94" s="53">
        <v>329310</v>
      </c>
      <c r="B94" s="27" t="s">
        <v>34</v>
      </c>
      <c r="C94" s="111" t="s">
        <v>137</v>
      </c>
      <c r="D94" s="214">
        <v>5000</v>
      </c>
      <c r="E94" s="152">
        <f t="shared" si="7"/>
        <v>0</v>
      </c>
      <c r="F94" s="79">
        <v>5000</v>
      </c>
    </row>
    <row r="95" spans="1:6" ht="24" customHeight="1" x14ac:dyDescent="0.25">
      <c r="A95" s="53">
        <v>329410</v>
      </c>
      <c r="B95" s="26" t="s">
        <v>35</v>
      </c>
      <c r="C95" s="112" t="s">
        <v>138</v>
      </c>
      <c r="D95" s="214">
        <v>200</v>
      </c>
      <c r="E95" s="152">
        <f t="shared" si="7"/>
        <v>0</v>
      </c>
      <c r="F95" s="79">
        <v>200</v>
      </c>
    </row>
    <row r="96" spans="1:6" ht="24" customHeight="1" x14ac:dyDescent="0.25">
      <c r="A96" s="53">
        <v>329520</v>
      </c>
      <c r="B96" s="27" t="s">
        <v>36</v>
      </c>
      <c r="C96" s="111" t="s">
        <v>139</v>
      </c>
      <c r="D96" s="214">
        <v>1000</v>
      </c>
      <c r="E96" s="152">
        <f t="shared" si="7"/>
        <v>2000</v>
      </c>
      <c r="F96" s="79">
        <v>3000</v>
      </c>
    </row>
    <row r="97" spans="1:6" ht="24" customHeight="1" x14ac:dyDescent="0.25">
      <c r="A97" s="53">
        <v>329990</v>
      </c>
      <c r="B97" s="26" t="s">
        <v>37</v>
      </c>
      <c r="C97" s="112" t="s">
        <v>140</v>
      </c>
      <c r="D97" s="214">
        <v>300</v>
      </c>
      <c r="E97" s="152">
        <f t="shared" si="7"/>
        <v>0</v>
      </c>
      <c r="F97" s="79">
        <v>300</v>
      </c>
    </row>
    <row r="98" spans="1:6" ht="24" customHeight="1" x14ac:dyDescent="0.25">
      <c r="A98" s="53">
        <v>343110</v>
      </c>
      <c r="B98" s="27" t="s">
        <v>55</v>
      </c>
      <c r="C98" s="111" t="s">
        <v>141</v>
      </c>
      <c r="D98" s="214">
        <v>4200</v>
      </c>
      <c r="E98" s="152">
        <f t="shared" si="7"/>
        <v>300</v>
      </c>
      <c r="F98" s="79">
        <v>4500</v>
      </c>
    </row>
    <row r="99" spans="1:6" ht="24" customHeight="1" x14ac:dyDescent="0.25">
      <c r="A99" s="53">
        <v>343390</v>
      </c>
      <c r="B99" s="26" t="s">
        <v>38</v>
      </c>
      <c r="C99" s="112" t="s">
        <v>142</v>
      </c>
      <c r="D99" s="214">
        <v>0</v>
      </c>
      <c r="E99" s="152">
        <f t="shared" si="7"/>
        <v>0</v>
      </c>
      <c r="F99" s="79">
        <v>0</v>
      </c>
    </row>
    <row r="100" spans="1:6" ht="24" customHeight="1" x14ac:dyDescent="0.25">
      <c r="A100" s="53">
        <v>343490</v>
      </c>
      <c r="B100" s="27" t="s">
        <v>39</v>
      </c>
      <c r="C100" s="111" t="s">
        <v>143</v>
      </c>
      <c r="D100" s="214">
        <v>100</v>
      </c>
      <c r="E100" s="152">
        <f t="shared" si="7"/>
        <v>0</v>
      </c>
      <c r="F100" s="79">
        <v>100</v>
      </c>
    </row>
    <row r="101" spans="1:6" ht="24" customHeight="1" x14ac:dyDescent="0.25">
      <c r="A101" s="53">
        <v>422730</v>
      </c>
      <c r="B101" s="26" t="s">
        <v>40</v>
      </c>
      <c r="C101" s="114" t="s">
        <v>144</v>
      </c>
      <c r="D101" s="225">
        <v>30000</v>
      </c>
      <c r="E101" s="152">
        <f t="shared" si="7"/>
        <v>9000</v>
      </c>
      <c r="F101" s="79">
        <v>39000</v>
      </c>
    </row>
    <row r="102" spans="1:6" ht="24" customHeight="1" x14ac:dyDescent="0.25">
      <c r="A102" s="53">
        <v>42411</v>
      </c>
      <c r="B102" s="26" t="s">
        <v>44</v>
      </c>
      <c r="C102" s="112" t="s">
        <v>145</v>
      </c>
      <c r="D102" s="214">
        <v>1000</v>
      </c>
      <c r="E102" s="211">
        <f t="shared" si="7"/>
        <v>0</v>
      </c>
      <c r="F102" s="79">
        <v>1000</v>
      </c>
    </row>
    <row r="103" spans="1:6" ht="24" customHeight="1" x14ac:dyDescent="0.25">
      <c r="A103" s="371" t="s">
        <v>266</v>
      </c>
      <c r="B103" s="372"/>
      <c r="C103" s="372"/>
      <c r="D103" s="161">
        <f>SUM(D105+D110+D132+D139+D154+D165)</f>
        <v>576800</v>
      </c>
      <c r="E103" s="161">
        <f>SUM(E105+E110+E132+E139+E154+E165)</f>
        <v>149078.44999999998</v>
      </c>
      <c r="F103" s="161">
        <f>SUM(F105+F110+F132+F139+F154+F165)</f>
        <v>725878.45</v>
      </c>
    </row>
    <row r="104" spans="1:6" ht="24" customHeight="1" x14ac:dyDescent="0.25">
      <c r="A104" s="196" t="s">
        <v>220</v>
      </c>
      <c r="B104" s="197" t="s">
        <v>267</v>
      </c>
      <c r="C104" s="202"/>
      <c r="D104" s="248"/>
      <c r="E104" s="249"/>
      <c r="F104" s="248"/>
    </row>
    <row r="105" spans="1:6" ht="24" customHeight="1" x14ac:dyDescent="0.25">
      <c r="A105" s="135" t="s">
        <v>201</v>
      </c>
      <c r="B105" s="90" t="s">
        <v>7</v>
      </c>
      <c r="C105" s="116" t="s">
        <v>239</v>
      </c>
      <c r="D105" s="91">
        <f>SUM(D106:D109)</f>
        <v>20000</v>
      </c>
      <c r="E105" s="144">
        <f>SUM(F105-D105)</f>
        <v>1995.239999999998</v>
      </c>
      <c r="F105" s="92">
        <f>SUM(F106:F109)</f>
        <v>21995.239999999998</v>
      </c>
    </row>
    <row r="106" spans="1:6" ht="24" customHeight="1" x14ac:dyDescent="0.25">
      <c r="A106" s="60">
        <v>32244</v>
      </c>
      <c r="B106" s="5" t="s">
        <v>79</v>
      </c>
      <c r="C106" s="22" t="s">
        <v>154</v>
      </c>
      <c r="D106" s="150">
        <v>8000</v>
      </c>
      <c r="E106" s="152">
        <f>SUM(F106-D106)</f>
        <v>0</v>
      </c>
      <c r="F106" s="83">
        <v>8000</v>
      </c>
    </row>
    <row r="107" spans="1:6" ht="24" customHeight="1" x14ac:dyDescent="0.25">
      <c r="A107" s="60">
        <v>32251</v>
      </c>
      <c r="B107" s="18" t="s">
        <v>18</v>
      </c>
      <c r="C107" s="19" t="s">
        <v>155</v>
      </c>
      <c r="D107" s="150">
        <v>2000</v>
      </c>
      <c r="E107" s="152">
        <f>SUM(F107-D107)</f>
        <v>1995.2399999999998</v>
      </c>
      <c r="F107" s="83">
        <v>3995.24</v>
      </c>
    </row>
    <row r="108" spans="1:6" ht="24" customHeight="1" x14ac:dyDescent="0.25">
      <c r="A108" s="60">
        <v>329990</v>
      </c>
      <c r="B108" s="18" t="s">
        <v>93</v>
      </c>
      <c r="C108" s="19" t="s">
        <v>156</v>
      </c>
      <c r="D108" s="226">
        <v>5000</v>
      </c>
      <c r="E108" s="152">
        <f>SUM(F108-D108)</f>
        <v>0</v>
      </c>
      <c r="F108" s="83">
        <v>5000</v>
      </c>
    </row>
    <row r="109" spans="1:6" ht="24" customHeight="1" x14ac:dyDescent="0.25">
      <c r="A109" s="60">
        <v>42273</v>
      </c>
      <c r="B109" s="18" t="s">
        <v>40</v>
      </c>
      <c r="C109" s="19" t="s">
        <v>157</v>
      </c>
      <c r="D109" s="150">
        <v>5000</v>
      </c>
      <c r="E109" s="211">
        <f>SUM(F109-D109)</f>
        <v>0</v>
      </c>
      <c r="F109" s="83">
        <v>5000</v>
      </c>
    </row>
    <row r="110" spans="1:6" x14ac:dyDescent="0.25">
      <c r="A110" s="135" t="s">
        <v>200</v>
      </c>
      <c r="B110" s="24" t="s">
        <v>66</v>
      </c>
      <c r="C110" s="99"/>
      <c r="D110" s="48">
        <f>SUM(D111:D131)</f>
        <v>271800</v>
      </c>
      <c r="E110" s="48">
        <f>SUM(E111:E131)</f>
        <v>14640.57</v>
      </c>
      <c r="F110" s="144">
        <f>SUM(F111:F131)</f>
        <v>286440.57</v>
      </c>
    </row>
    <row r="111" spans="1:6" ht="24" customHeight="1" x14ac:dyDescent="0.25">
      <c r="A111" s="60">
        <v>321190</v>
      </c>
      <c r="B111" s="18" t="s">
        <v>41</v>
      </c>
      <c r="C111" s="145" t="s">
        <v>158</v>
      </c>
      <c r="D111" s="150">
        <v>15000</v>
      </c>
      <c r="E111" s="152">
        <f t="shared" ref="E111:E127" si="8">SUM(F111-D111)</f>
        <v>0</v>
      </c>
      <c r="F111" s="83">
        <v>15000</v>
      </c>
    </row>
    <row r="112" spans="1:6" ht="24" customHeight="1" x14ac:dyDescent="0.25">
      <c r="A112" s="60">
        <v>32211</v>
      </c>
      <c r="B112" s="18" t="s">
        <v>64</v>
      </c>
      <c r="C112" s="19" t="s">
        <v>159</v>
      </c>
      <c r="D112" s="150">
        <v>3000</v>
      </c>
      <c r="E112" s="152">
        <f t="shared" si="8"/>
        <v>0</v>
      </c>
      <c r="F112" s="83">
        <v>3000</v>
      </c>
    </row>
    <row r="113" spans="1:6" ht="24" customHeight="1" x14ac:dyDescent="0.25">
      <c r="A113" s="60">
        <v>322290</v>
      </c>
      <c r="B113" s="18" t="s">
        <v>206</v>
      </c>
      <c r="C113" s="19" t="s">
        <v>160</v>
      </c>
      <c r="D113" s="150">
        <v>11000</v>
      </c>
      <c r="E113" s="211">
        <f t="shared" si="8"/>
        <v>0</v>
      </c>
      <c r="F113" s="83">
        <v>11000</v>
      </c>
    </row>
    <row r="114" spans="1:6" ht="24" customHeight="1" x14ac:dyDescent="0.25">
      <c r="A114" s="163"/>
      <c r="B114" s="15"/>
      <c r="C114" s="15"/>
      <c r="D114" s="252"/>
      <c r="E114" s="252"/>
      <c r="F114" s="165"/>
    </row>
    <row r="115" spans="1:6" ht="24.75" customHeight="1" x14ac:dyDescent="0.25">
      <c r="A115" s="16"/>
      <c r="B115" s="30"/>
      <c r="C115" s="30"/>
      <c r="D115" s="34"/>
      <c r="E115" s="34"/>
      <c r="F115" s="81" t="s">
        <v>225</v>
      </c>
    </row>
    <row r="116" spans="1:6" x14ac:dyDescent="0.25">
      <c r="A116" s="314" t="s">
        <v>216</v>
      </c>
      <c r="B116" s="316" t="s">
        <v>1</v>
      </c>
      <c r="C116" s="318" t="s">
        <v>217</v>
      </c>
      <c r="D116" s="140" t="s">
        <v>61</v>
      </c>
      <c r="E116" s="322" t="s">
        <v>90</v>
      </c>
      <c r="F116" s="68" t="s">
        <v>92</v>
      </c>
    </row>
    <row r="117" spans="1:6" x14ac:dyDescent="0.25">
      <c r="A117" s="315"/>
      <c r="B117" s="317"/>
      <c r="C117" s="319"/>
      <c r="D117" s="141" t="s">
        <v>253</v>
      </c>
      <c r="E117" s="323"/>
      <c r="F117" s="69" t="s">
        <v>254</v>
      </c>
    </row>
    <row r="118" spans="1:6" ht="24" customHeight="1" x14ac:dyDescent="0.25">
      <c r="A118" s="60">
        <v>322510</v>
      </c>
      <c r="B118" s="18" t="s">
        <v>207</v>
      </c>
      <c r="C118" s="19" t="s">
        <v>161</v>
      </c>
      <c r="D118" s="150">
        <v>8000</v>
      </c>
      <c r="E118" s="211">
        <f t="shared" si="8"/>
        <v>0</v>
      </c>
      <c r="F118" s="83">
        <v>8000</v>
      </c>
    </row>
    <row r="119" spans="1:6" ht="24" customHeight="1" x14ac:dyDescent="0.25">
      <c r="A119" s="60">
        <v>323110</v>
      </c>
      <c r="B119" s="5" t="s">
        <v>21</v>
      </c>
      <c r="C119" s="22" t="s">
        <v>162</v>
      </c>
      <c r="D119" s="150">
        <v>500</v>
      </c>
      <c r="E119" s="152">
        <f t="shared" si="8"/>
        <v>0</v>
      </c>
      <c r="F119" s="83">
        <v>500</v>
      </c>
    </row>
    <row r="120" spans="1:6" ht="24" customHeight="1" x14ac:dyDescent="0.25">
      <c r="A120" s="60">
        <v>323130</v>
      </c>
      <c r="B120" s="18" t="s">
        <v>63</v>
      </c>
      <c r="C120" s="19" t="s">
        <v>163</v>
      </c>
      <c r="D120" s="150">
        <v>200</v>
      </c>
      <c r="E120" s="152">
        <f t="shared" si="8"/>
        <v>0</v>
      </c>
      <c r="F120" s="83">
        <v>200</v>
      </c>
    </row>
    <row r="121" spans="1:6" ht="24" customHeight="1" x14ac:dyDescent="0.25">
      <c r="A121" s="60">
        <v>323290</v>
      </c>
      <c r="B121" s="18" t="s">
        <v>208</v>
      </c>
      <c r="C121" s="19" t="s">
        <v>164</v>
      </c>
      <c r="D121" s="150">
        <v>27000</v>
      </c>
      <c r="E121" s="152">
        <f t="shared" si="8"/>
        <v>0</v>
      </c>
      <c r="F121" s="83">
        <v>27000</v>
      </c>
    </row>
    <row r="122" spans="1:6" ht="24" customHeight="1" x14ac:dyDescent="0.25">
      <c r="A122" s="60">
        <v>323390</v>
      </c>
      <c r="B122" s="18" t="s">
        <v>23</v>
      </c>
      <c r="C122" s="19" t="s">
        <v>165</v>
      </c>
      <c r="D122" s="150">
        <v>1300</v>
      </c>
      <c r="E122" s="152">
        <f t="shared" si="8"/>
        <v>0</v>
      </c>
      <c r="F122" s="83">
        <v>1300</v>
      </c>
    </row>
    <row r="123" spans="1:6" ht="24" customHeight="1" x14ac:dyDescent="0.25">
      <c r="A123" s="60">
        <v>323720</v>
      </c>
      <c r="B123" s="18" t="s">
        <v>27</v>
      </c>
      <c r="C123" s="19" t="s">
        <v>166</v>
      </c>
      <c r="D123" s="150">
        <v>80000</v>
      </c>
      <c r="E123" s="152">
        <f t="shared" si="8"/>
        <v>0</v>
      </c>
      <c r="F123" s="83">
        <v>80000</v>
      </c>
    </row>
    <row r="124" spans="1:6" ht="24" customHeight="1" x14ac:dyDescent="0.25">
      <c r="A124" s="60">
        <v>323910</v>
      </c>
      <c r="B124" s="18" t="s">
        <v>29</v>
      </c>
      <c r="C124" s="19" t="s">
        <v>167</v>
      </c>
      <c r="D124" s="150">
        <v>11000</v>
      </c>
      <c r="E124" s="152">
        <f t="shared" si="8"/>
        <v>0</v>
      </c>
      <c r="F124" s="83">
        <v>11000</v>
      </c>
    </row>
    <row r="125" spans="1:6" ht="24" customHeight="1" x14ac:dyDescent="0.25">
      <c r="A125" s="60">
        <v>324110</v>
      </c>
      <c r="B125" s="18" t="s">
        <v>43</v>
      </c>
      <c r="C125" s="19"/>
      <c r="D125" s="150">
        <v>0</v>
      </c>
      <c r="E125" s="152">
        <f t="shared" si="8"/>
        <v>0</v>
      </c>
      <c r="F125" s="83">
        <v>0</v>
      </c>
    </row>
    <row r="126" spans="1:6" ht="24" customHeight="1" x14ac:dyDescent="0.25">
      <c r="A126" s="60">
        <v>329310</v>
      </c>
      <c r="B126" s="5" t="s">
        <v>34</v>
      </c>
      <c r="C126" s="22" t="s">
        <v>168</v>
      </c>
      <c r="D126" s="150">
        <v>8000</v>
      </c>
      <c r="E126" s="152">
        <f t="shared" si="8"/>
        <v>-3500</v>
      </c>
      <c r="F126" s="83">
        <v>4500</v>
      </c>
    </row>
    <row r="127" spans="1:6" ht="24" customHeight="1" x14ac:dyDescent="0.25">
      <c r="A127" s="60">
        <v>32959</v>
      </c>
      <c r="B127" s="18" t="s">
        <v>95</v>
      </c>
      <c r="C127" s="306" t="s">
        <v>169</v>
      </c>
      <c r="D127" s="309">
        <v>11800</v>
      </c>
      <c r="E127" s="309">
        <f t="shared" si="8"/>
        <v>18140.57</v>
      </c>
      <c r="F127" s="324">
        <v>29940.57</v>
      </c>
    </row>
    <row r="128" spans="1:6" ht="24" customHeight="1" x14ac:dyDescent="0.25">
      <c r="A128" s="60">
        <v>34311</v>
      </c>
      <c r="B128" s="18" t="s">
        <v>65</v>
      </c>
      <c r="C128" s="307"/>
      <c r="D128" s="310"/>
      <c r="E128" s="310"/>
      <c r="F128" s="325"/>
    </row>
    <row r="129" spans="1:6" ht="24" customHeight="1" x14ac:dyDescent="0.25">
      <c r="A129" s="60">
        <v>32999</v>
      </c>
      <c r="B129" s="18" t="s">
        <v>37</v>
      </c>
      <c r="C129" s="308"/>
      <c r="D129" s="311"/>
      <c r="E129" s="311"/>
      <c r="F129" s="326"/>
    </row>
    <row r="130" spans="1:6" ht="24" customHeight="1" x14ac:dyDescent="0.25">
      <c r="A130" s="52">
        <v>422730</v>
      </c>
      <c r="B130" s="18" t="s">
        <v>40</v>
      </c>
      <c r="C130" s="19" t="s">
        <v>170</v>
      </c>
      <c r="D130" s="150">
        <v>90000</v>
      </c>
      <c r="E130" s="152">
        <f>SUM(F130-D130)</f>
        <v>0</v>
      </c>
      <c r="F130" s="83">
        <v>90000</v>
      </c>
    </row>
    <row r="131" spans="1:6" ht="24" customHeight="1" x14ac:dyDescent="0.25">
      <c r="A131" s="60">
        <v>424110</v>
      </c>
      <c r="B131" s="23" t="s">
        <v>44</v>
      </c>
      <c r="C131" s="117" t="s">
        <v>171</v>
      </c>
      <c r="D131" s="150">
        <v>5000</v>
      </c>
      <c r="E131" s="152">
        <f>SUM(F131-D131)</f>
        <v>0</v>
      </c>
      <c r="F131" s="83">
        <v>5000</v>
      </c>
    </row>
    <row r="132" spans="1:6" ht="39" x14ac:dyDescent="0.25">
      <c r="A132" s="146" t="s">
        <v>199</v>
      </c>
      <c r="B132" s="9" t="s">
        <v>67</v>
      </c>
      <c r="C132" s="100"/>
      <c r="D132" s="48">
        <f>SUM(D133:D138)</f>
        <v>85000</v>
      </c>
      <c r="E132" s="50">
        <f t="shared" ref="E132:E144" si="9">SUM(F132-D132)</f>
        <v>4760.8000000000029</v>
      </c>
      <c r="F132" s="85">
        <f>SUM(F133:F138)</f>
        <v>89760.8</v>
      </c>
    </row>
    <row r="133" spans="1:6" ht="20.25" customHeight="1" x14ac:dyDescent="0.25">
      <c r="A133" s="62">
        <v>321190</v>
      </c>
      <c r="B133" s="63" t="s">
        <v>45</v>
      </c>
      <c r="C133" s="118" t="s">
        <v>172</v>
      </c>
      <c r="D133" s="150">
        <v>3000</v>
      </c>
      <c r="E133" s="152">
        <f t="shared" si="9"/>
        <v>0</v>
      </c>
      <c r="F133" s="83">
        <v>3000</v>
      </c>
    </row>
    <row r="134" spans="1:6" ht="26.25" x14ac:dyDescent="0.25">
      <c r="A134" s="61">
        <v>322190</v>
      </c>
      <c r="B134" s="17" t="s">
        <v>50</v>
      </c>
      <c r="C134" s="98" t="s">
        <v>173</v>
      </c>
      <c r="D134" s="224">
        <v>5000</v>
      </c>
      <c r="E134" s="152">
        <f t="shared" si="9"/>
        <v>0</v>
      </c>
      <c r="F134" s="80">
        <v>5000</v>
      </c>
    </row>
    <row r="135" spans="1:6" ht="20.25" customHeight="1" x14ac:dyDescent="0.25">
      <c r="A135" s="62">
        <v>323190</v>
      </c>
      <c r="B135" s="56" t="s">
        <v>22</v>
      </c>
      <c r="C135" s="108" t="s">
        <v>174</v>
      </c>
      <c r="D135" s="150">
        <v>32000</v>
      </c>
      <c r="E135" s="152">
        <f t="shared" si="9"/>
        <v>3000</v>
      </c>
      <c r="F135" s="83">
        <v>35000</v>
      </c>
    </row>
    <row r="136" spans="1:6" ht="26.25" x14ac:dyDescent="0.25">
      <c r="A136" s="60">
        <v>32412</v>
      </c>
      <c r="B136" s="28" t="s">
        <v>209</v>
      </c>
      <c r="C136" s="119" t="s">
        <v>175</v>
      </c>
      <c r="D136" s="150">
        <v>10000</v>
      </c>
      <c r="E136" s="152">
        <f t="shared" si="9"/>
        <v>1760.7999999999993</v>
      </c>
      <c r="F136" s="83">
        <v>11760.8</v>
      </c>
    </row>
    <row r="137" spans="1:6" ht="26.25" x14ac:dyDescent="0.25">
      <c r="A137" s="60">
        <v>32919</v>
      </c>
      <c r="B137" s="28" t="s">
        <v>89</v>
      </c>
      <c r="C137" s="119" t="s">
        <v>176</v>
      </c>
      <c r="D137" s="150">
        <v>2000</v>
      </c>
      <c r="E137" s="152">
        <f t="shared" si="9"/>
        <v>0</v>
      </c>
      <c r="F137" s="83">
        <v>2000</v>
      </c>
    </row>
    <row r="138" spans="1:6" ht="24.75" customHeight="1" x14ac:dyDescent="0.25">
      <c r="A138" s="62">
        <v>329990</v>
      </c>
      <c r="B138" s="49" t="s">
        <v>37</v>
      </c>
      <c r="C138" s="120" t="s">
        <v>177</v>
      </c>
      <c r="D138" s="150">
        <v>33000</v>
      </c>
      <c r="E138" s="152">
        <f t="shared" si="9"/>
        <v>0</v>
      </c>
      <c r="F138" s="83">
        <v>33000</v>
      </c>
    </row>
    <row r="139" spans="1:6" ht="22.5" customHeight="1" x14ac:dyDescent="0.25">
      <c r="A139" s="147" t="s">
        <v>198</v>
      </c>
      <c r="B139" s="14" t="s">
        <v>57</v>
      </c>
      <c r="C139" s="121"/>
      <c r="D139" s="48">
        <f>SUM(D140:D144)</f>
        <v>30000</v>
      </c>
      <c r="E139" s="50">
        <f t="shared" si="9"/>
        <v>8886.8499999999985</v>
      </c>
      <c r="F139" s="85">
        <f>SUM(F140:F144)</f>
        <v>38886.85</v>
      </c>
    </row>
    <row r="140" spans="1:6" ht="24" customHeight="1" x14ac:dyDescent="0.25">
      <c r="A140" s="60">
        <v>311110</v>
      </c>
      <c r="B140" s="18" t="s">
        <v>210</v>
      </c>
      <c r="C140" s="18" t="s">
        <v>178</v>
      </c>
      <c r="D140" s="150">
        <v>2000</v>
      </c>
      <c r="E140" s="152">
        <f t="shared" si="9"/>
        <v>0</v>
      </c>
      <c r="F140" s="83">
        <v>2000</v>
      </c>
    </row>
    <row r="141" spans="1:6" ht="24" customHeight="1" x14ac:dyDescent="0.25">
      <c r="A141" s="60">
        <v>321190</v>
      </c>
      <c r="B141" s="18" t="s">
        <v>255</v>
      </c>
      <c r="C141" s="19" t="s">
        <v>179</v>
      </c>
      <c r="D141" s="150">
        <v>17500</v>
      </c>
      <c r="E141" s="152">
        <f t="shared" si="9"/>
        <v>0</v>
      </c>
      <c r="F141" s="83">
        <v>17500</v>
      </c>
    </row>
    <row r="142" spans="1:6" ht="24" customHeight="1" x14ac:dyDescent="0.25">
      <c r="A142" s="60">
        <v>323990</v>
      </c>
      <c r="B142" s="18" t="s">
        <v>30</v>
      </c>
      <c r="C142" s="19" t="s">
        <v>180</v>
      </c>
      <c r="D142" s="150">
        <v>0</v>
      </c>
      <c r="E142" s="152">
        <f t="shared" si="9"/>
        <v>0</v>
      </c>
      <c r="F142" s="83">
        <v>0</v>
      </c>
    </row>
    <row r="143" spans="1:6" ht="24" customHeight="1" x14ac:dyDescent="0.25">
      <c r="A143" s="60">
        <v>32999</v>
      </c>
      <c r="B143" s="17" t="s">
        <v>93</v>
      </c>
      <c r="C143" s="250" t="s">
        <v>181</v>
      </c>
      <c r="D143" s="211">
        <v>10500</v>
      </c>
      <c r="E143" s="211">
        <f t="shared" si="9"/>
        <v>1186.8500000000004</v>
      </c>
      <c r="F143" s="83">
        <v>11686.85</v>
      </c>
    </row>
    <row r="144" spans="1:6" ht="24" customHeight="1" x14ac:dyDescent="0.25">
      <c r="A144" s="60">
        <v>42273</v>
      </c>
      <c r="B144" s="17" t="s">
        <v>40</v>
      </c>
      <c r="C144" s="250" t="s">
        <v>268</v>
      </c>
      <c r="D144" s="211">
        <v>0</v>
      </c>
      <c r="E144" s="211">
        <f t="shared" si="9"/>
        <v>7700</v>
      </c>
      <c r="F144" s="83">
        <v>7700</v>
      </c>
    </row>
    <row r="145" spans="1:6" x14ac:dyDescent="0.25">
      <c r="A145" s="163"/>
      <c r="B145" s="151"/>
      <c r="C145" s="15"/>
      <c r="D145" s="166"/>
      <c r="E145" s="35"/>
      <c r="F145" s="165"/>
    </row>
    <row r="146" spans="1:6" x14ac:dyDescent="0.25">
      <c r="A146" s="163"/>
      <c r="B146" s="151"/>
      <c r="C146" s="15"/>
      <c r="D146" s="166"/>
      <c r="E146" s="35"/>
      <c r="F146" s="165"/>
    </row>
    <row r="147" spans="1:6" x14ac:dyDescent="0.25">
      <c r="A147" s="163"/>
      <c r="B147" s="151"/>
      <c r="C147" s="15"/>
      <c r="D147" s="166"/>
      <c r="E147" s="35"/>
      <c r="F147" s="165"/>
    </row>
    <row r="148" spans="1:6" x14ac:dyDescent="0.25">
      <c r="A148" s="163"/>
      <c r="B148" s="151"/>
      <c r="C148" s="15"/>
      <c r="D148" s="166"/>
      <c r="E148" s="35"/>
      <c r="F148" s="165"/>
    </row>
    <row r="149" spans="1:6" x14ac:dyDescent="0.25">
      <c r="A149" s="163"/>
      <c r="B149" s="151"/>
      <c r="C149" s="15"/>
      <c r="D149" s="166"/>
      <c r="E149" s="35"/>
      <c r="F149" s="165"/>
    </row>
    <row r="150" spans="1:6" x14ac:dyDescent="0.25">
      <c r="A150" s="163"/>
      <c r="B150" s="151"/>
      <c r="C150" s="15"/>
      <c r="D150" s="166"/>
      <c r="E150" s="35"/>
      <c r="F150" s="165"/>
    </row>
    <row r="151" spans="1:6" x14ac:dyDescent="0.25">
      <c r="B151" s="12"/>
      <c r="C151" s="12"/>
      <c r="D151" s="35"/>
      <c r="E151" s="35"/>
      <c r="F151" s="77" t="s">
        <v>226</v>
      </c>
    </row>
    <row r="152" spans="1:6" x14ac:dyDescent="0.25">
      <c r="A152" s="314" t="s">
        <v>216</v>
      </c>
      <c r="B152" s="316" t="s">
        <v>1</v>
      </c>
      <c r="C152" s="318" t="s">
        <v>217</v>
      </c>
      <c r="D152" s="3" t="s">
        <v>61</v>
      </c>
      <c r="E152" s="322" t="s">
        <v>90</v>
      </c>
      <c r="F152" s="68" t="s">
        <v>92</v>
      </c>
    </row>
    <row r="153" spans="1:6" x14ac:dyDescent="0.25">
      <c r="A153" s="315"/>
      <c r="B153" s="317"/>
      <c r="C153" s="319"/>
      <c r="D153" s="4" t="s">
        <v>253</v>
      </c>
      <c r="E153" s="323"/>
      <c r="F153" s="69" t="s">
        <v>254</v>
      </c>
    </row>
    <row r="154" spans="1:6" ht="18.75" customHeight="1" x14ac:dyDescent="0.25">
      <c r="A154" s="147" t="s">
        <v>197</v>
      </c>
      <c r="B154" s="10" t="s">
        <v>46</v>
      </c>
      <c r="C154" s="10"/>
      <c r="D154" s="48">
        <f>SUM(D155:D164)</f>
        <v>70000</v>
      </c>
      <c r="E154" s="50">
        <f t="shared" ref="E154:E171" si="10">SUM(F154-D154)</f>
        <v>55000</v>
      </c>
      <c r="F154" s="85">
        <f>SUM(F155:F164)</f>
        <v>125000</v>
      </c>
    </row>
    <row r="155" spans="1:6" ht="26.25" x14ac:dyDescent="0.25">
      <c r="A155" s="59">
        <v>322190</v>
      </c>
      <c r="B155" s="13" t="s">
        <v>56</v>
      </c>
      <c r="C155" s="21" t="s">
        <v>146</v>
      </c>
      <c r="D155" s="227">
        <v>2000</v>
      </c>
      <c r="E155" s="152">
        <f t="shared" si="10"/>
        <v>3000</v>
      </c>
      <c r="F155" s="82">
        <v>5000</v>
      </c>
    </row>
    <row r="156" spans="1:6" ht="24" customHeight="1" x14ac:dyDescent="0.25">
      <c r="A156" s="62">
        <v>323290</v>
      </c>
      <c r="B156" s="56" t="s">
        <v>42</v>
      </c>
      <c r="C156" s="108" t="s">
        <v>147</v>
      </c>
      <c r="D156" s="150">
        <v>16500</v>
      </c>
      <c r="E156" s="152">
        <f t="shared" si="10"/>
        <v>3500</v>
      </c>
      <c r="F156" s="83">
        <v>20000</v>
      </c>
    </row>
    <row r="157" spans="1:6" ht="24" customHeight="1" x14ac:dyDescent="0.25">
      <c r="A157" s="62">
        <v>323590</v>
      </c>
      <c r="B157" s="56" t="s">
        <v>47</v>
      </c>
      <c r="C157" s="108" t="s">
        <v>149</v>
      </c>
      <c r="D157" s="150">
        <v>1000</v>
      </c>
      <c r="E157" s="152">
        <f t="shared" si="10"/>
        <v>1000</v>
      </c>
      <c r="F157" s="83">
        <v>2000</v>
      </c>
    </row>
    <row r="158" spans="1:6" ht="24" customHeight="1" x14ac:dyDescent="0.25">
      <c r="A158" s="62">
        <v>32412</v>
      </c>
      <c r="B158" s="56" t="s">
        <v>269</v>
      </c>
      <c r="C158" s="108" t="s">
        <v>270</v>
      </c>
      <c r="D158" s="150">
        <v>0</v>
      </c>
      <c r="E158" s="152">
        <f t="shared" si="10"/>
        <v>4000</v>
      </c>
      <c r="F158" s="83">
        <v>4000</v>
      </c>
    </row>
    <row r="159" spans="1:6" ht="24" customHeight="1" x14ac:dyDescent="0.25">
      <c r="A159" s="62">
        <v>329220</v>
      </c>
      <c r="B159" s="56" t="s">
        <v>32</v>
      </c>
      <c r="C159" s="108" t="s">
        <v>150</v>
      </c>
      <c r="D159" s="150">
        <v>20000</v>
      </c>
      <c r="E159" s="152">
        <f t="shared" si="10"/>
        <v>0</v>
      </c>
      <c r="F159" s="83">
        <v>20000</v>
      </c>
    </row>
    <row r="160" spans="1:6" ht="24" customHeight="1" x14ac:dyDescent="0.25">
      <c r="A160" s="62">
        <v>329230</v>
      </c>
      <c r="B160" s="56" t="s">
        <v>33</v>
      </c>
      <c r="C160" s="108" t="s">
        <v>151</v>
      </c>
      <c r="D160" s="150">
        <v>3500</v>
      </c>
      <c r="E160" s="152">
        <f t="shared" si="10"/>
        <v>500</v>
      </c>
      <c r="F160" s="83">
        <v>4000</v>
      </c>
    </row>
    <row r="161" spans="1:6" ht="24" customHeight="1" x14ac:dyDescent="0.25">
      <c r="A161" s="59">
        <v>329990</v>
      </c>
      <c r="B161" s="36" t="s">
        <v>93</v>
      </c>
      <c r="C161" s="115" t="s">
        <v>152</v>
      </c>
      <c r="D161" s="228">
        <v>5000</v>
      </c>
      <c r="E161" s="152">
        <f t="shared" si="10"/>
        <v>10000</v>
      </c>
      <c r="F161" s="84">
        <v>15000</v>
      </c>
    </row>
    <row r="162" spans="1:6" ht="24" customHeight="1" x14ac:dyDescent="0.25">
      <c r="A162" s="59">
        <v>42129</v>
      </c>
      <c r="B162" s="36" t="s">
        <v>222</v>
      </c>
      <c r="C162" s="115" t="s">
        <v>223</v>
      </c>
      <c r="D162" s="228">
        <v>0</v>
      </c>
      <c r="E162" s="152">
        <f t="shared" si="10"/>
        <v>10000</v>
      </c>
      <c r="F162" s="84">
        <v>10000</v>
      </c>
    </row>
    <row r="163" spans="1:6" ht="24" customHeight="1" x14ac:dyDescent="0.25">
      <c r="A163" s="59">
        <v>42273</v>
      </c>
      <c r="B163" s="36" t="s">
        <v>40</v>
      </c>
      <c r="C163" s="109" t="s">
        <v>153</v>
      </c>
      <c r="D163" s="224">
        <v>20000</v>
      </c>
      <c r="E163" s="152">
        <f t="shared" si="10"/>
        <v>20000</v>
      </c>
      <c r="F163" s="80">
        <v>40000</v>
      </c>
    </row>
    <row r="164" spans="1:6" ht="24" customHeight="1" x14ac:dyDescent="0.25">
      <c r="A164" s="59">
        <v>42411</v>
      </c>
      <c r="B164" s="36" t="s">
        <v>68</v>
      </c>
      <c r="C164" s="109" t="s">
        <v>148</v>
      </c>
      <c r="D164" s="224">
        <v>2000</v>
      </c>
      <c r="E164" s="211">
        <f t="shared" si="10"/>
        <v>3000</v>
      </c>
      <c r="F164" s="80">
        <v>5000</v>
      </c>
    </row>
    <row r="165" spans="1:6" ht="25.5" x14ac:dyDescent="0.25">
      <c r="A165" s="135" t="s">
        <v>196</v>
      </c>
      <c r="B165" s="89" t="s">
        <v>81</v>
      </c>
      <c r="C165" s="122"/>
      <c r="D165" s="48">
        <f>SUM(D166:D171)</f>
        <v>100000</v>
      </c>
      <c r="E165" s="50">
        <f t="shared" si="10"/>
        <v>63794.989999999991</v>
      </c>
      <c r="F165" s="85">
        <f>SUM(F166:F171)</f>
        <v>163794.99</v>
      </c>
    </row>
    <row r="166" spans="1:6" ht="24" customHeight="1" x14ac:dyDescent="0.25">
      <c r="A166" s="60">
        <v>321190</v>
      </c>
      <c r="B166" s="19" t="s">
        <v>41</v>
      </c>
      <c r="C166" s="19" t="s">
        <v>182</v>
      </c>
      <c r="D166" s="150">
        <v>47000</v>
      </c>
      <c r="E166" s="152">
        <f t="shared" si="10"/>
        <v>0</v>
      </c>
      <c r="F166" s="83">
        <v>47000</v>
      </c>
    </row>
    <row r="167" spans="1:6" ht="24" customHeight="1" x14ac:dyDescent="0.25">
      <c r="A167" s="60">
        <v>322110</v>
      </c>
      <c r="B167" s="20" t="s">
        <v>14</v>
      </c>
      <c r="C167" s="20" t="s">
        <v>183</v>
      </c>
      <c r="D167" s="229">
        <v>11000</v>
      </c>
      <c r="E167" s="152">
        <f t="shared" si="10"/>
        <v>0</v>
      </c>
      <c r="F167" s="86">
        <v>11000</v>
      </c>
    </row>
    <row r="168" spans="1:6" ht="24" customHeight="1" x14ac:dyDescent="0.25">
      <c r="A168" s="60">
        <v>32319</v>
      </c>
      <c r="B168" s="19" t="s">
        <v>22</v>
      </c>
      <c r="C168" s="19" t="s">
        <v>184</v>
      </c>
      <c r="D168" s="150">
        <v>15000</v>
      </c>
      <c r="E168" s="152">
        <f t="shared" si="10"/>
        <v>15000</v>
      </c>
      <c r="F168" s="83">
        <v>30000</v>
      </c>
    </row>
    <row r="169" spans="1:6" ht="24" customHeight="1" x14ac:dyDescent="0.25">
      <c r="A169" s="59">
        <v>32339</v>
      </c>
      <c r="B169" s="21" t="s">
        <v>80</v>
      </c>
      <c r="C169" s="21" t="s">
        <v>185</v>
      </c>
      <c r="D169" s="227">
        <v>7000</v>
      </c>
      <c r="E169" s="152">
        <f t="shared" si="10"/>
        <v>0</v>
      </c>
      <c r="F169" s="82">
        <v>7000</v>
      </c>
    </row>
    <row r="170" spans="1:6" ht="24" customHeight="1" x14ac:dyDescent="0.25">
      <c r="A170" s="59">
        <v>32412</v>
      </c>
      <c r="B170" s="98" t="s">
        <v>269</v>
      </c>
      <c r="C170" s="98" t="s">
        <v>270</v>
      </c>
      <c r="D170" s="224">
        <v>0</v>
      </c>
      <c r="E170" s="211">
        <f t="shared" si="10"/>
        <v>25000</v>
      </c>
      <c r="F170" s="80">
        <v>25000</v>
      </c>
    </row>
    <row r="171" spans="1:6" ht="24" customHeight="1" x14ac:dyDescent="0.25">
      <c r="A171" s="59">
        <v>329990</v>
      </c>
      <c r="B171" s="17" t="s">
        <v>37</v>
      </c>
      <c r="C171" s="17" t="s">
        <v>186</v>
      </c>
      <c r="D171" s="230">
        <v>20000</v>
      </c>
      <c r="E171" s="211">
        <f t="shared" si="10"/>
        <v>23794.989999999998</v>
      </c>
      <c r="F171" s="80">
        <v>43794.99</v>
      </c>
    </row>
    <row r="172" spans="1:6" x14ac:dyDescent="0.25">
      <c r="F172" s="66"/>
    </row>
    <row r="174" spans="1:6" x14ac:dyDescent="0.25">
      <c r="B174" s="200" t="s">
        <v>256</v>
      </c>
    </row>
  </sheetData>
  <mergeCells count="36">
    <mergeCell ref="C1:D1"/>
    <mergeCell ref="D4:D6"/>
    <mergeCell ref="D7:D8"/>
    <mergeCell ref="E7:F8"/>
    <mergeCell ref="A9:A10"/>
    <mergeCell ref="B9:B10"/>
    <mergeCell ref="C9:C10"/>
    <mergeCell ref="E9:E10"/>
    <mergeCell ref="A82:A83"/>
    <mergeCell ref="B82:B83"/>
    <mergeCell ref="C82:C83"/>
    <mergeCell ref="E82:E83"/>
    <mergeCell ref="A12:C12"/>
    <mergeCell ref="A20:B20"/>
    <mergeCell ref="C20:C21"/>
    <mergeCell ref="A23:A24"/>
    <mergeCell ref="C29:C30"/>
    <mergeCell ref="C34:C36"/>
    <mergeCell ref="A53:A54"/>
    <mergeCell ref="B53:B54"/>
    <mergeCell ref="C53:C54"/>
    <mergeCell ref="E53:E54"/>
    <mergeCell ref="A56:C56"/>
    <mergeCell ref="A103:C103"/>
    <mergeCell ref="A116:A117"/>
    <mergeCell ref="B116:B117"/>
    <mergeCell ref="C116:C117"/>
    <mergeCell ref="E116:E117"/>
    <mergeCell ref="F127:F129"/>
    <mergeCell ref="A152:A153"/>
    <mergeCell ref="B152:B153"/>
    <mergeCell ref="C152:C153"/>
    <mergeCell ref="E152:E153"/>
    <mergeCell ref="C127:C129"/>
    <mergeCell ref="D127:D129"/>
    <mergeCell ref="E127:E129"/>
  </mergeCells>
  <pageMargins left="0.70866141732283472" right="0.11811023622047245" top="0.74803149606299213" bottom="0.74803149606299213" header="0.31496062992125984" footer="0.31496062992125984"/>
  <pageSetup paperSize="9" scale="9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E48" sqref="E48"/>
    </sheetView>
  </sheetViews>
  <sheetFormatPr defaultRowHeight="15" x14ac:dyDescent="0.25"/>
  <cols>
    <col min="11" max="11" width="14.85546875" customWidth="1"/>
  </cols>
  <sheetData>
    <row r="1" spans="1:11" ht="15.75" x14ac:dyDescent="0.25">
      <c r="A1" s="287" t="s">
        <v>0</v>
      </c>
      <c r="E1" s="288"/>
      <c r="F1" t="s">
        <v>72</v>
      </c>
      <c r="K1" s="289"/>
    </row>
    <row r="2" spans="1:11" x14ac:dyDescent="0.25">
      <c r="A2" t="s">
        <v>313</v>
      </c>
      <c r="E2" s="288"/>
      <c r="F2" t="s">
        <v>314</v>
      </c>
      <c r="K2" s="289"/>
    </row>
    <row r="3" spans="1:11" x14ac:dyDescent="0.25">
      <c r="A3" t="s">
        <v>315</v>
      </c>
      <c r="E3" s="288"/>
      <c r="F3" t="s">
        <v>316</v>
      </c>
      <c r="K3" s="289"/>
    </row>
    <row r="4" spans="1:11" x14ac:dyDescent="0.25">
      <c r="A4" s="290" t="s">
        <v>317</v>
      </c>
      <c r="B4" s="290"/>
      <c r="C4" s="290"/>
      <c r="D4" s="290"/>
      <c r="E4" s="291"/>
      <c r="F4" s="290" t="s">
        <v>318</v>
      </c>
      <c r="G4" s="290"/>
      <c r="H4" s="290"/>
      <c r="I4" s="290"/>
      <c r="J4" s="290"/>
      <c r="K4" s="292"/>
    </row>
    <row r="5" spans="1:11" x14ac:dyDescent="0.25">
      <c r="K5" s="289"/>
    </row>
    <row r="6" spans="1:11" x14ac:dyDescent="0.25">
      <c r="A6" t="s">
        <v>319</v>
      </c>
      <c r="K6" s="289"/>
    </row>
    <row r="7" spans="1:11" x14ac:dyDescent="0.25">
      <c r="A7" t="s">
        <v>320</v>
      </c>
      <c r="K7" s="289"/>
    </row>
    <row r="8" spans="1:11" x14ac:dyDescent="0.25">
      <c r="K8" s="289"/>
    </row>
    <row r="9" spans="1:11" x14ac:dyDescent="0.25">
      <c r="A9" t="s">
        <v>340</v>
      </c>
      <c r="K9" s="289"/>
    </row>
    <row r="10" spans="1:11" x14ac:dyDescent="0.25">
      <c r="K10" s="289"/>
    </row>
    <row r="11" spans="1:11" x14ac:dyDescent="0.25">
      <c r="K11" s="289"/>
    </row>
    <row r="12" spans="1:11" ht="15.75" x14ac:dyDescent="0.25">
      <c r="A12" s="389" t="s">
        <v>341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</row>
    <row r="13" spans="1:11" x14ac:dyDescent="0.25">
      <c r="K13" s="289"/>
    </row>
    <row r="14" spans="1:11" x14ac:dyDescent="0.25">
      <c r="A14" t="s">
        <v>347</v>
      </c>
      <c r="K14" s="289"/>
    </row>
    <row r="15" spans="1:11" x14ac:dyDescent="0.25">
      <c r="A15" t="s">
        <v>348</v>
      </c>
      <c r="K15" s="289"/>
    </row>
    <row r="16" spans="1:11" x14ac:dyDescent="0.25">
      <c r="A16" t="s">
        <v>349</v>
      </c>
      <c r="K16" s="289"/>
    </row>
    <row r="17" spans="1:12" x14ac:dyDescent="0.25">
      <c r="K17" s="289"/>
    </row>
    <row r="18" spans="1:12" x14ac:dyDescent="0.25">
      <c r="A18" s="32" t="s">
        <v>321</v>
      </c>
      <c r="K18" s="293">
        <v>8639497.4499999993</v>
      </c>
      <c r="L18" t="s">
        <v>322</v>
      </c>
    </row>
    <row r="19" spans="1:12" x14ac:dyDescent="0.25">
      <c r="A19" s="32"/>
      <c r="K19" s="295"/>
    </row>
    <row r="20" spans="1:12" x14ac:dyDescent="0.25">
      <c r="A20" t="s">
        <v>342</v>
      </c>
      <c r="K20" s="289"/>
    </row>
    <row r="21" spans="1:12" x14ac:dyDescent="0.25">
      <c r="A21" s="32" t="s">
        <v>323</v>
      </c>
      <c r="K21" s="289"/>
    </row>
    <row r="22" spans="1:12" x14ac:dyDescent="0.25">
      <c r="A22" t="s">
        <v>324</v>
      </c>
      <c r="K22" s="289"/>
    </row>
    <row r="23" spans="1:12" x14ac:dyDescent="0.25">
      <c r="A23" t="s">
        <v>343</v>
      </c>
      <c r="K23" s="294">
        <v>134356</v>
      </c>
      <c r="L23" t="s">
        <v>322</v>
      </c>
    </row>
    <row r="24" spans="1:12" x14ac:dyDescent="0.25">
      <c r="B24" s="289" t="s">
        <v>344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</row>
    <row r="25" spans="1:12" x14ac:dyDescent="0.25">
      <c r="B25" s="289" t="s">
        <v>325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x14ac:dyDescent="0.25">
      <c r="B26" s="289" t="s">
        <v>345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</row>
    <row r="27" spans="1:12" x14ac:dyDescent="0.25">
      <c r="A27" t="s">
        <v>326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</row>
    <row r="28" spans="1:12" x14ac:dyDescent="0.25">
      <c r="A28" t="s">
        <v>351</v>
      </c>
      <c r="K28" s="294">
        <v>915000</v>
      </c>
      <c r="L28" t="s">
        <v>322</v>
      </c>
    </row>
    <row r="29" spans="1:12" x14ac:dyDescent="0.25">
      <c r="B29" s="2" t="s">
        <v>350</v>
      </c>
      <c r="C29" s="2"/>
      <c r="D29" s="2"/>
      <c r="E29" s="2"/>
      <c r="F29" s="2"/>
      <c r="G29" s="2"/>
      <c r="H29" s="2"/>
      <c r="I29" s="2"/>
      <c r="J29" s="2"/>
      <c r="K29" s="289"/>
    </row>
    <row r="30" spans="1:12" x14ac:dyDescent="0.25">
      <c r="B30" s="2" t="s">
        <v>327</v>
      </c>
      <c r="C30" s="2"/>
      <c r="D30" s="2"/>
      <c r="E30" s="2"/>
      <c r="F30" s="2"/>
      <c r="G30" s="2"/>
      <c r="H30" s="2"/>
      <c r="I30" s="2"/>
      <c r="J30" s="2"/>
      <c r="K30" s="289"/>
    </row>
    <row r="31" spans="1:12" x14ac:dyDescent="0.25">
      <c r="A31" t="s">
        <v>352</v>
      </c>
      <c r="B31" s="2"/>
      <c r="C31" s="2"/>
      <c r="D31" s="2"/>
      <c r="E31" s="2"/>
      <c r="F31" s="2"/>
      <c r="G31" s="2"/>
      <c r="H31" s="2"/>
      <c r="I31" s="2"/>
      <c r="J31" s="2"/>
      <c r="K31" s="294">
        <v>55000</v>
      </c>
      <c r="L31" t="s">
        <v>322</v>
      </c>
    </row>
    <row r="32" spans="1:12" x14ac:dyDescent="0.25">
      <c r="B32" s="2" t="s">
        <v>374</v>
      </c>
      <c r="C32" s="2"/>
      <c r="D32" s="2"/>
      <c r="E32" s="2"/>
      <c r="F32" s="2"/>
      <c r="G32" s="2"/>
      <c r="H32" s="2"/>
      <c r="I32" s="2"/>
      <c r="J32" s="2"/>
      <c r="K32" s="299"/>
    </row>
    <row r="33" spans="1:12" x14ac:dyDescent="0.25">
      <c r="A33" t="s">
        <v>346</v>
      </c>
      <c r="B33" s="2"/>
      <c r="C33" s="2"/>
      <c r="D33" s="2"/>
      <c r="E33" s="2"/>
      <c r="F33" s="2"/>
      <c r="G33" s="2"/>
      <c r="H33" s="2"/>
      <c r="I33" s="2"/>
      <c r="J33" s="2"/>
      <c r="K33" s="289"/>
    </row>
    <row r="34" spans="1:12" x14ac:dyDescent="0.25">
      <c r="B34" s="2" t="s">
        <v>353</v>
      </c>
      <c r="C34" s="2"/>
      <c r="D34" s="2"/>
      <c r="E34" s="2"/>
      <c r="F34" s="2"/>
      <c r="G34" s="2"/>
      <c r="H34" s="2"/>
      <c r="I34" s="2"/>
      <c r="J34" s="2"/>
      <c r="K34" s="294">
        <v>94078.45</v>
      </c>
      <c r="L34" t="s">
        <v>322</v>
      </c>
    </row>
    <row r="35" spans="1:12" x14ac:dyDescent="0.25">
      <c r="B35" s="2" t="s">
        <v>354</v>
      </c>
      <c r="C35" s="2"/>
      <c r="D35" s="2"/>
      <c r="E35" s="2"/>
      <c r="F35" s="2"/>
      <c r="G35" s="2"/>
      <c r="H35" s="2"/>
      <c r="I35" s="2"/>
      <c r="J35" s="2"/>
      <c r="K35" s="289"/>
    </row>
    <row r="36" spans="1:12" x14ac:dyDescent="0.25">
      <c r="G36" t="s">
        <v>329</v>
      </c>
      <c r="K36" s="293">
        <f>SUM(K23+K28+K31+K34)</f>
        <v>1198434.45</v>
      </c>
      <c r="L36" t="s">
        <v>322</v>
      </c>
    </row>
    <row r="37" spans="1:12" x14ac:dyDescent="0.25">
      <c r="K37" s="289"/>
    </row>
    <row r="38" spans="1:12" x14ac:dyDescent="0.25">
      <c r="A38" s="32" t="s">
        <v>330</v>
      </c>
      <c r="K38" s="289"/>
    </row>
    <row r="39" spans="1:12" x14ac:dyDescent="0.25">
      <c r="A39" s="32" t="s">
        <v>375</v>
      </c>
      <c r="K39" s="293">
        <f>K18</f>
        <v>8639497.4499999993</v>
      </c>
      <c r="L39" t="s">
        <v>322</v>
      </c>
    </row>
    <row r="40" spans="1:12" x14ac:dyDescent="0.25">
      <c r="A40" s="32" t="s">
        <v>331</v>
      </c>
      <c r="K40" s="295"/>
    </row>
    <row r="41" spans="1:12" x14ac:dyDescent="0.25">
      <c r="A41" s="296" t="s">
        <v>332</v>
      </c>
      <c r="K41" s="295"/>
    </row>
    <row r="42" spans="1:12" x14ac:dyDescent="0.25">
      <c r="A42" s="296" t="s">
        <v>355</v>
      </c>
      <c r="K42" s="295"/>
    </row>
    <row r="43" spans="1:12" x14ac:dyDescent="0.25">
      <c r="A43" s="296"/>
      <c r="B43" t="s">
        <v>356</v>
      </c>
      <c r="K43" s="294">
        <v>10000</v>
      </c>
      <c r="L43" t="s">
        <v>322</v>
      </c>
    </row>
    <row r="44" spans="1:12" x14ac:dyDescent="0.25">
      <c r="A44" t="s">
        <v>333</v>
      </c>
      <c r="K44" s="289"/>
    </row>
    <row r="45" spans="1:12" x14ac:dyDescent="0.25">
      <c r="B45" t="s">
        <v>334</v>
      </c>
      <c r="K45" s="289"/>
    </row>
    <row r="46" spans="1:12" x14ac:dyDescent="0.25">
      <c r="B46" t="s">
        <v>335</v>
      </c>
      <c r="K46" s="294">
        <v>7000</v>
      </c>
      <c r="L46" t="s">
        <v>322</v>
      </c>
    </row>
    <row r="47" spans="1:12" x14ac:dyDescent="0.25">
      <c r="A47" t="s">
        <v>336</v>
      </c>
      <c r="K47" s="297"/>
    </row>
    <row r="48" spans="1:12" x14ac:dyDescent="0.25">
      <c r="B48" t="s">
        <v>337</v>
      </c>
      <c r="K48" s="297"/>
    </row>
    <row r="49" spans="1:12" x14ac:dyDescent="0.25">
      <c r="K49" s="294">
        <v>14500</v>
      </c>
      <c r="L49" t="s">
        <v>322</v>
      </c>
    </row>
    <row r="50" spans="1:12" x14ac:dyDescent="0.25">
      <c r="A50" t="s">
        <v>357</v>
      </c>
      <c r="K50" s="297"/>
    </row>
    <row r="51" spans="1:12" x14ac:dyDescent="0.25">
      <c r="B51" t="s">
        <v>376</v>
      </c>
      <c r="K51" s="297"/>
    </row>
    <row r="52" spans="1:12" x14ac:dyDescent="0.25">
      <c r="K52" s="294">
        <v>14500</v>
      </c>
      <c r="L52" t="s">
        <v>322</v>
      </c>
    </row>
    <row r="53" spans="1:12" x14ac:dyDescent="0.25">
      <c r="A53" t="s">
        <v>358</v>
      </c>
      <c r="K53" s="297"/>
    </row>
    <row r="54" spans="1:12" x14ac:dyDescent="0.25">
      <c r="B54" t="s">
        <v>359</v>
      </c>
      <c r="K54" s="297"/>
    </row>
    <row r="55" spans="1:12" x14ac:dyDescent="0.25">
      <c r="B55" t="s">
        <v>360</v>
      </c>
      <c r="K55" s="294">
        <v>10000</v>
      </c>
      <c r="L55" t="s">
        <v>322</v>
      </c>
    </row>
    <row r="56" spans="1:12" x14ac:dyDescent="0.25">
      <c r="A56" t="s">
        <v>361</v>
      </c>
      <c r="K56" s="298"/>
    </row>
    <row r="57" spans="1:12" x14ac:dyDescent="0.25">
      <c r="B57" t="s">
        <v>362</v>
      </c>
      <c r="K57" s="298"/>
    </row>
    <row r="58" spans="1:12" x14ac:dyDescent="0.25">
      <c r="B58" t="s">
        <v>363</v>
      </c>
      <c r="K58" s="294">
        <v>40000</v>
      </c>
      <c r="L58" t="s">
        <v>322</v>
      </c>
    </row>
    <row r="59" spans="1:12" x14ac:dyDescent="0.25">
      <c r="A59" t="s">
        <v>328</v>
      </c>
      <c r="K59" s="298"/>
    </row>
    <row r="60" spans="1:12" x14ac:dyDescent="0.25">
      <c r="A60" t="s">
        <v>364</v>
      </c>
      <c r="K60" s="297"/>
    </row>
    <row r="61" spans="1:12" x14ac:dyDescent="0.25">
      <c r="B61" t="s">
        <v>365</v>
      </c>
      <c r="K61" s="297"/>
    </row>
    <row r="62" spans="1:12" x14ac:dyDescent="0.25">
      <c r="B62" t="s">
        <v>366</v>
      </c>
      <c r="K62" s="294">
        <v>18140.57</v>
      </c>
      <c r="L62" t="s">
        <v>322</v>
      </c>
    </row>
    <row r="63" spans="1:12" x14ac:dyDescent="0.25">
      <c r="A63" t="s">
        <v>367</v>
      </c>
      <c r="K63" s="298"/>
    </row>
    <row r="64" spans="1:12" x14ac:dyDescent="0.25">
      <c r="A64" t="s">
        <v>368</v>
      </c>
      <c r="K64" s="294">
        <v>40000</v>
      </c>
      <c r="L64" t="s">
        <v>322</v>
      </c>
    </row>
    <row r="65" spans="1:12" x14ac:dyDescent="0.25">
      <c r="A65" t="s">
        <v>369</v>
      </c>
      <c r="K65" s="298"/>
    </row>
    <row r="66" spans="1:12" x14ac:dyDescent="0.25">
      <c r="A66" t="s">
        <v>370</v>
      </c>
      <c r="K66" s="294">
        <v>63694.99</v>
      </c>
      <c r="L66" t="s">
        <v>322</v>
      </c>
    </row>
    <row r="67" spans="1:12" x14ac:dyDescent="0.25">
      <c r="B67" t="s">
        <v>371</v>
      </c>
      <c r="K67" s="298"/>
    </row>
    <row r="68" spans="1:12" x14ac:dyDescent="0.25">
      <c r="A68" t="s">
        <v>338</v>
      </c>
      <c r="K68" s="298"/>
    </row>
    <row r="69" spans="1:12" x14ac:dyDescent="0.25">
      <c r="A69" t="s">
        <v>372</v>
      </c>
      <c r="K69" s="298"/>
    </row>
    <row r="70" spans="1:12" x14ac:dyDescent="0.25">
      <c r="B70" t="s">
        <v>373</v>
      </c>
      <c r="K70" s="294">
        <v>7000</v>
      </c>
      <c r="L70" t="s">
        <v>322</v>
      </c>
    </row>
    <row r="71" spans="1:12" x14ac:dyDescent="0.25">
      <c r="K71" s="298"/>
    </row>
    <row r="72" spans="1:12" x14ac:dyDescent="0.25">
      <c r="K72" s="298"/>
    </row>
    <row r="73" spans="1:12" x14ac:dyDescent="0.25">
      <c r="K73" s="298"/>
    </row>
    <row r="74" spans="1:12" x14ac:dyDescent="0.25">
      <c r="K74" s="297"/>
    </row>
    <row r="75" spans="1:12" x14ac:dyDescent="0.25">
      <c r="B75" t="s">
        <v>243</v>
      </c>
      <c r="I75" t="s">
        <v>245</v>
      </c>
      <c r="K75" s="289"/>
    </row>
    <row r="76" spans="1:12" x14ac:dyDescent="0.25">
      <c r="K76" s="289"/>
    </row>
    <row r="77" spans="1:12" x14ac:dyDescent="0.25">
      <c r="K77" s="289"/>
    </row>
    <row r="78" spans="1:12" x14ac:dyDescent="0.25">
      <c r="B78" t="s">
        <v>244</v>
      </c>
      <c r="H78" t="s">
        <v>339</v>
      </c>
      <c r="K78" s="289"/>
    </row>
    <row r="79" spans="1:12" x14ac:dyDescent="0.25">
      <c r="K79" s="289"/>
    </row>
    <row r="80" spans="1:12" x14ac:dyDescent="0.25">
      <c r="K80" s="289"/>
    </row>
  </sheetData>
  <mergeCells count="1">
    <mergeCell ref="A12:K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I. Rebalans 2019 -svi prihodi</vt:lpstr>
      <vt:lpstr>I. Rebalan 2019 Riznica</vt:lpstr>
      <vt:lpstr>I.Rebalans bez plaće sa inv.i o</vt:lpstr>
      <vt:lpstr>Obrazloženje I. reb. za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Ljerka</cp:lastModifiedBy>
  <cp:lastPrinted>2019-03-18T12:11:03Z</cp:lastPrinted>
  <dcterms:created xsi:type="dcterms:W3CDTF">2016-05-18T07:46:19Z</dcterms:created>
  <dcterms:modified xsi:type="dcterms:W3CDTF">2019-04-26T08:57:35Z</dcterms:modified>
</cp:coreProperties>
</file>