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acunovodstvo\Desktop\REBALANS 2023\"/>
    </mc:Choice>
  </mc:AlternateContent>
  <xr:revisionPtr revIDLastSave="0" documentId="13_ncr:1_{206C36AF-98AD-4C7A-BCF7-E712226A559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. Rebalans 2023-svi prihodi" sheetId="11" r:id="rId1"/>
    <sheet name="Obrazloženje I. reb. za 2023" sheetId="12" r:id="rId2"/>
  </sheets>
  <definedNames>
    <definedName name="_xlnm.Print_Area" localSheetId="0">'I. Rebalans 2023-svi prihodi'!$A$1:$F$285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9" i="11" l="1"/>
  <c r="D96" i="11"/>
  <c r="E23" i="11"/>
  <c r="F25" i="11"/>
  <c r="E212" i="11"/>
  <c r="F219" i="11"/>
  <c r="E96" i="11"/>
  <c r="F142" i="11"/>
  <c r="E29" i="11" l="1"/>
  <c r="D171" i="11"/>
  <c r="E171" i="11"/>
  <c r="F172" i="11"/>
  <c r="F173" i="11"/>
  <c r="F179" i="11"/>
  <c r="E34" i="11"/>
  <c r="D34" i="11"/>
  <c r="F35" i="11"/>
  <c r="F242" i="11"/>
  <c r="F241" i="11"/>
  <c r="F154" i="11"/>
  <c r="D258" i="11"/>
  <c r="F260" i="11"/>
  <c r="F259" i="11"/>
  <c r="F216" i="11"/>
  <c r="F217" i="11"/>
  <c r="F214" i="11"/>
  <c r="F213" i="11"/>
  <c r="F196" i="11"/>
  <c r="F20" i="11"/>
  <c r="F19" i="11"/>
  <c r="F18" i="11"/>
  <c r="E21" i="11"/>
  <c r="E22" i="11" s="1"/>
  <c r="E40" i="11"/>
  <c r="F47" i="11"/>
  <c r="F46" i="11"/>
  <c r="F45" i="11"/>
  <c r="F44" i="11"/>
  <c r="F43" i="11"/>
  <c r="F42" i="11"/>
  <c r="F41" i="11"/>
  <c r="F39" i="11"/>
  <c r="F38" i="11"/>
  <c r="F37" i="11"/>
  <c r="F36" i="11"/>
  <c r="F64" i="11"/>
  <c r="F65" i="11"/>
  <c r="F61" i="11"/>
  <c r="F60" i="11"/>
  <c r="D59" i="11"/>
  <c r="E59" i="11"/>
  <c r="F52" i="11"/>
  <c r="F53" i="11"/>
  <c r="D50" i="11"/>
  <c r="E50" i="11"/>
  <c r="D17" i="11"/>
  <c r="D23" i="11"/>
  <c r="F28" i="11"/>
  <c r="F16" i="11"/>
  <c r="F110" i="11"/>
  <c r="E224" i="11"/>
  <c r="F225" i="11"/>
  <c r="F34" i="11" l="1"/>
  <c r="F40" i="11"/>
  <c r="E11" i="11"/>
  <c r="F21" i="11"/>
  <c r="F23" i="11"/>
  <c r="E55" i="11"/>
  <c r="F57" i="11"/>
  <c r="F58" i="11"/>
  <c r="F56" i="11"/>
  <c r="F226" i="11"/>
  <c r="F227" i="11"/>
  <c r="F228" i="11"/>
  <c r="F229" i="11"/>
  <c r="F230" i="11"/>
  <c r="F231" i="11"/>
  <c r="F232" i="11"/>
  <c r="F233" i="11"/>
  <c r="F234" i="11"/>
  <c r="F235" i="11"/>
  <c r="F236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183" i="11"/>
  <c r="E14" i="11"/>
  <c r="F15" i="11"/>
  <c r="F17" i="11" s="1"/>
  <c r="D14" i="11"/>
  <c r="E147" i="11"/>
  <c r="F145" i="11"/>
  <c r="F146" i="11"/>
  <c r="F144" i="11"/>
  <c r="E148" i="11"/>
  <c r="F150" i="11"/>
  <c r="F151" i="11"/>
  <c r="F152" i="11"/>
  <c r="F153" i="11"/>
  <c r="F155" i="11"/>
  <c r="F149" i="11"/>
  <c r="F29" i="11" l="1"/>
  <c r="F11" i="11" s="1"/>
  <c r="F182" i="11"/>
  <c r="E143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27" i="11"/>
  <c r="F98" i="11"/>
  <c r="F99" i="11"/>
  <c r="F100" i="11"/>
  <c r="F101" i="11"/>
  <c r="F102" i="11"/>
  <c r="F103" i="11"/>
  <c r="F104" i="11"/>
  <c r="F105" i="11"/>
  <c r="F106" i="11"/>
  <c r="F107" i="11"/>
  <c r="F108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74" i="11"/>
  <c r="F175" i="11"/>
  <c r="F176" i="11"/>
  <c r="F177" i="11"/>
  <c r="F178" i="11"/>
  <c r="F180" i="11"/>
  <c r="F67" i="11"/>
  <c r="D182" i="11"/>
  <c r="F59" i="11"/>
  <c r="D148" i="11"/>
  <c r="E95" i="11" l="1"/>
  <c r="F218" i="11"/>
  <c r="F66" i="11"/>
  <c r="F63" i="11"/>
  <c r="F255" i="11"/>
  <c r="E182" i="11"/>
  <c r="F62" i="11" l="1"/>
  <c r="F97" i="11"/>
  <c r="F96" i="11" s="1"/>
  <c r="F14" i="11"/>
  <c r="F24" i="11" l="1"/>
  <c r="F26" i="11"/>
  <c r="F148" i="11" l="1"/>
  <c r="D55" i="11" l="1"/>
  <c r="F55" i="11"/>
  <c r="F51" i="11"/>
  <c r="F50" i="11" s="1"/>
  <c r="F31" i="11" l="1"/>
  <c r="D40" i="11"/>
  <c r="F215" i="11" l="1"/>
  <c r="F212" i="11" s="1"/>
  <c r="F262" i="11"/>
  <c r="F263" i="11"/>
  <c r="F264" i="11"/>
  <c r="F265" i="11"/>
  <c r="F266" i="11"/>
  <c r="F267" i="11"/>
  <c r="F268" i="11"/>
  <c r="F269" i="11"/>
  <c r="F270" i="11"/>
  <c r="F271" i="11"/>
  <c r="F261" i="11"/>
  <c r="F239" i="11"/>
  <c r="F240" i="11"/>
  <c r="F243" i="11"/>
  <c r="F246" i="11"/>
  <c r="F247" i="11"/>
  <c r="F248" i="11"/>
  <c r="F249" i="11"/>
  <c r="F250" i="11"/>
  <c r="F251" i="11"/>
  <c r="F252" i="11"/>
  <c r="F253" i="11"/>
  <c r="F257" i="11"/>
  <c r="F238" i="11"/>
  <c r="D237" i="11"/>
  <c r="D147" i="11"/>
  <c r="D143" i="11" s="1"/>
  <c r="D95" i="11" s="1"/>
  <c r="D62" i="11"/>
  <c r="D31" i="11" s="1"/>
  <c r="F258" i="11" l="1"/>
  <c r="D224" i="11"/>
  <c r="K37" i="12" l="1"/>
  <c r="F224" i="11" l="1"/>
  <c r="F147" i="11"/>
  <c r="F143" i="11" s="1"/>
  <c r="F95" i="11" s="1"/>
  <c r="D212" i="11"/>
  <c r="F22" i="11" l="1"/>
  <c r="D167" i="11"/>
  <c r="D91" i="11" s="1"/>
  <c r="D21" i="11"/>
  <c r="D29" i="11" s="1"/>
  <c r="D11" i="11" s="1"/>
  <c r="E62" i="11" l="1"/>
  <c r="E31" i="11" s="1"/>
  <c r="E10" i="11" l="1"/>
  <c r="D10" i="11" l="1"/>
  <c r="D22" i="11"/>
  <c r="F10" i="11" l="1"/>
  <c r="F254" i="11" l="1"/>
  <c r="F256" i="11"/>
  <c r="E258" i="11"/>
  <c r="F237" i="11" l="1"/>
  <c r="E237" i="11"/>
  <c r="F27" i="11"/>
  <c r="E167" i="11" l="1"/>
  <c r="E91" i="11" s="1"/>
  <c r="F181" i="11"/>
  <c r="F171" i="11" s="1"/>
  <c r="F91" i="11" s="1"/>
  <c r="F167" i="11" l="1"/>
</calcChain>
</file>

<file path=xl/sharedStrings.xml><?xml version="1.0" encoding="utf-8"?>
<sst xmlns="http://schemas.openxmlformats.org/spreadsheetml/2006/main" count="504" uniqueCount="384">
  <si>
    <t>SREDNJA ŠKOLA OROSLAVJE</t>
  </si>
  <si>
    <t>opis</t>
  </si>
  <si>
    <t>PRIHODI POSLOVANJA</t>
  </si>
  <si>
    <t>Kamate na depozite po viđenju i Pool</t>
  </si>
  <si>
    <t>Prihodi Županije za materijalno-financijske rashode i investicijsko održavanje</t>
  </si>
  <si>
    <t>Pomoći nenadležnog proračuna - JLS /Grad Oroslavje/</t>
  </si>
  <si>
    <t>Izvor 1.3.</t>
  </si>
  <si>
    <t>DONACIJE</t>
  </si>
  <si>
    <t>VLASTITI PRIHODI</t>
  </si>
  <si>
    <t>POSEBNE NAMJENE</t>
  </si>
  <si>
    <t>JLS - GRAD OROSLAVJE</t>
  </si>
  <si>
    <t>RASHODI POSLOVANJA</t>
  </si>
  <si>
    <t>ŽUPANIJA - DECENTRALIZACIJA</t>
  </si>
  <si>
    <t>Ostale naknade troškova zaposlenima</t>
  </si>
  <si>
    <t>Uredski materijal</t>
  </si>
  <si>
    <t>Električna energija</t>
  </si>
  <si>
    <t>Plin</t>
  </si>
  <si>
    <t>Motorni benzin i dizel gorivo</t>
  </si>
  <si>
    <t>Sitni inventar</t>
  </si>
  <si>
    <t>Auto gume</t>
  </si>
  <si>
    <t>Službena, radna i zaštitna odjeća i obuća</t>
  </si>
  <si>
    <t>Usluge telefona, telefaksa</t>
  </si>
  <si>
    <t>Ostale usluge za komunikaciju i prijevoz</t>
  </si>
  <si>
    <t>Ostale usluge promidžbe i informiranja</t>
  </si>
  <si>
    <t>Obvezni i preventivni zdravstveni pregledi zaposlenika</t>
  </si>
  <si>
    <t>Ostale zdravstvene usluge</t>
  </si>
  <si>
    <t>Autorski honorari</t>
  </si>
  <si>
    <t>Ugovori o djelu</t>
  </si>
  <si>
    <t xml:space="preserve">Ostale računalne usluge </t>
  </si>
  <si>
    <t>Grafičke i tiskarske usluge, usl. kopiranja i uvez. i sl.</t>
  </si>
  <si>
    <t>Naknade trošk.osobama izvan radnog odnosa</t>
  </si>
  <si>
    <t>Premije osiguranja ostale imovine</t>
  </si>
  <si>
    <t>Premije osiguranja zaposlenih</t>
  </si>
  <si>
    <t>Reprezentacija</t>
  </si>
  <si>
    <t>Tuzemne članarine</t>
  </si>
  <si>
    <t>Sudske, javnobilježničke i ostale naknade</t>
  </si>
  <si>
    <t>Ostali nespomenuti rashodi poslovanja</t>
  </si>
  <si>
    <t>Zatezne kamate iz posl.  odnosa i drugo</t>
  </si>
  <si>
    <t>Ostali nespomenuti financijski rashodi</t>
  </si>
  <si>
    <t>Oprema</t>
  </si>
  <si>
    <t xml:space="preserve">Ostali rashodi za službena putovanja </t>
  </si>
  <si>
    <t>Ostale usluge tek. i investicijskog održavanja</t>
  </si>
  <si>
    <t>Knjige</t>
  </si>
  <si>
    <t>Ostali rashodi za službena putovanja</t>
  </si>
  <si>
    <t>JLS  (Grad Oroslavje)</t>
  </si>
  <si>
    <t>Ostale zakupnine i najamnine</t>
  </si>
  <si>
    <r>
      <t>Sufinanciranje cijene usluge, particip. I sl. (</t>
    </r>
    <r>
      <rPr>
        <i/>
        <sz val="10"/>
        <color theme="3"/>
        <rFont val="Calibri"/>
        <family val="2"/>
        <charset val="238"/>
        <scheme val="minor"/>
      </rPr>
      <t>učenici za kazalište, izložbe i prijevoz)</t>
    </r>
  </si>
  <si>
    <r>
      <t>Seminari, savjetovanja i simpoziji (</t>
    </r>
    <r>
      <rPr>
        <i/>
        <sz val="10"/>
        <color theme="3"/>
        <rFont val="Calibri"/>
        <family val="2"/>
        <charset val="238"/>
        <scheme val="minor"/>
      </rPr>
      <t>kotizacije, tečajevi, osposobljavanja.. ).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</si>
  <si>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čišć.,kreda,pretpl.čas.)</t>
    </r>
  </si>
  <si>
    <r>
      <t>Ostali materijal i sirovine (</t>
    </r>
    <r>
      <rPr>
        <i/>
        <sz val="10"/>
        <color theme="3"/>
        <rFont val="Calibri"/>
        <family val="2"/>
        <charset val="238"/>
        <scheme val="minor"/>
      </rPr>
      <t>nastavni materijal za sve struke)</t>
    </r>
  </si>
  <si>
    <r>
      <t>Materijal i dijelovi za tek. i investic. održavanje (</t>
    </r>
    <r>
      <rPr>
        <i/>
        <sz val="10"/>
        <color theme="3"/>
        <rFont val="Calibri"/>
        <family val="2"/>
        <charset val="238"/>
        <scheme val="minor"/>
      </rPr>
      <t>građ.objekata, opreme i transp.sredstava)</t>
    </r>
  </si>
  <si>
    <r>
      <t>Poštarina (</t>
    </r>
    <r>
      <rPr>
        <i/>
        <sz val="10"/>
        <color theme="3"/>
        <rFont val="Calibri"/>
        <family val="2"/>
        <charset val="238"/>
        <scheme val="minor"/>
      </rPr>
      <t>pisma, tiskanice i sl.)</t>
    </r>
  </si>
  <si>
    <r>
      <t>Usluge tek. i investic.održavanja (</t>
    </r>
    <r>
      <rPr>
        <i/>
        <sz val="10"/>
        <color theme="3"/>
        <rFont val="Calibri"/>
        <family val="2"/>
        <charset val="238"/>
        <scheme val="minor"/>
      </rPr>
      <t>građ.objekata, opreme, prijev.sred.) -popravci sa i bez dijelova</t>
    </r>
  </si>
  <si>
    <r>
      <t>Usluge banaka (</t>
    </r>
    <r>
      <rPr>
        <i/>
        <sz val="10"/>
        <color theme="3"/>
        <rFont val="Calibri"/>
        <family val="2"/>
        <charset val="238"/>
        <scheme val="minor"/>
      </rPr>
      <t>Fina i PBZ)</t>
    </r>
  </si>
  <si>
    <r>
      <t>Ostali materijal za potrebe redovnog poslovanja (</t>
    </r>
    <r>
      <rPr>
        <i/>
        <sz val="10"/>
        <color theme="3"/>
        <rFont val="Calibri"/>
        <family val="2"/>
        <charset val="238"/>
        <scheme val="minor"/>
      </rPr>
      <t>struč.lit, mat.za čišć.,kreda,pretpl.čas.</t>
    </r>
    <r>
      <rPr>
        <sz val="10"/>
        <color theme="1"/>
        <rFont val="Calibri"/>
        <family val="2"/>
        <charset val="238"/>
        <scheme val="minor"/>
      </rPr>
      <t>)</t>
    </r>
  </si>
  <si>
    <r>
      <t xml:space="preserve">MINISTARSTVO  / </t>
    </r>
    <r>
      <rPr>
        <i/>
        <sz val="10"/>
        <color theme="3"/>
        <rFont val="Calibri"/>
        <family val="2"/>
        <charset val="238"/>
        <scheme val="minor"/>
      </rPr>
      <t>ostalo- mentorstvo, ref. natjecanja</t>
    </r>
    <r>
      <rPr>
        <b/>
        <sz val="10"/>
        <color theme="1"/>
        <rFont val="Calibri"/>
        <family val="2"/>
        <charset val="238"/>
        <scheme val="minor"/>
      </rPr>
      <t>/</t>
    </r>
  </si>
  <si>
    <r>
      <t>Ostali prihodi za posebne namjene -</t>
    </r>
    <r>
      <rPr>
        <sz val="10"/>
        <color theme="3"/>
        <rFont val="Calibri"/>
        <family val="2"/>
        <charset val="238"/>
        <scheme val="minor"/>
      </rPr>
      <t xml:space="preserve"> izrada duplikata svjedodžbi</t>
    </r>
  </si>
  <si>
    <t>Usluge telefona, telefaksa, interneta</t>
  </si>
  <si>
    <t>Plan</t>
  </si>
  <si>
    <t>Poštarina (pisma, tiskanice i sl.)</t>
  </si>
  <si>
    <t>Usluge banaka</t>
  </si>
  <si>
    <t>VLASTITI PRIHODI i kamate</t>
  </si>
  <si>
    <r>
      <t>POSEBNE NAMJENE (</t>
    </r>
    <r>
      <rPr>
        <b/>
        <i/>
        <sz val="10"/>
        <color theme="3"/>
        <rFont val="Calibri"/>
        <family val="2"/>
        <charset val="238"/>
        <scheme val="minor"/>
      </rPr>
      <t>uplate učenika za izlete, duplik.svjed., refund.sportskih natjec., HZZ-osposobljavanje</t>
    </r>
    <r>
      <rPr>
        <b/>
        <sz val="10"/>
        <color theme="1"/>
        <rFont val="Calibri"/>
        <family val="2"/>
        <charset val="238"/>
        <scheme val="minor"/>
      </rPr>
      <t>)</t>
    </r>
  </si>
  <si>
    <t>Knjige u školskoj knjižnici</t>
  </si>
  <si>
    <t>Lj.Gaja 1, 49243 OROSLAVJE</t>
  </si>
  <si>
    <t>OIB: 20950883747</t>
  </si>
  <si>
    <t>Ostali rashodi za službena putovanja (dnevnice, prijevozni i ostali troškovi,cestarina)</t>
  </si>
  <si>
    <t>Naknade za prijevoz na posao i s posla</t>
  </si>
  <si>
    <t xml:space="preserve">Ostale intelektualne usluge </t>
  </si>
  <si>
    <t>Prihodi KZŽ za nabavu nefinancijske imovine</t>
  </si>
  <si>
    <t>Ukupno DEC</t>
  </si>
  <si>
    <t>Ostali materijal i dijelovi za tek. i inv. održavanje</t>
  </si>
  <si>
    <t>TEK. POMOĆI IZ DRŽANOG PROR. TEMELJEM PRIJENOSA EU SREDSTAVA</t>
  </si>
  <si>
    <t>311+313+312</t>
  </si>
  <si>
    <t>Naknada za rad e-tehničara</t>
  </si>
  <si>
    <t>Županija KZŽ DECENTRALIZACIJA</t>
  </si>
  <si>
    <t>DRŽ.PRORAČUN - PRIJENOS SREDSTAVA EU</t>
  </si>
  <si>
    <t xml:space="preserve">Tekuće donacije od ostalih subjekata izvan općeg proračuna </t>
  </si>
  <si>
    <r>
      <t>Ostale najamnine i zakupnine (</t>
    </r>
    <r>
      <rPr>
        <i/>
        <sz val="10"/>
        <color theme="3"/>
        <rFont val="Calibri"/>
        <family val="2"/>
        <charset val="238"/>
        <scheme val="minor"/>
      </rPr>
      <t>za nastavu TZK i Praktičnu nastavu</t>
    </r>
    <r>
      <rPr>
        <sz val="10"/>
        <color theme="1"/>
        <rFont val="Calibri"/>
        <family val="2"/>
        <charset val="238"/>
        <scheme val="minor"/>
      </rPr>
      <t>)</t>
    </r>
  </si>
  <si>
    <r>
      <t>Ostale komunalne usluge (</t>
    </r>
    <r>
      <rPr>
        <i/>
        <sz val="10"/>
        <color theme="3"/>
        <rFont val="Calibri"/>
        <family val="2"/>
        <charset val="238"/>
        <scheme val="minor"/>
      </rPr>
      <t>voda, smeće, dimnjač., dezinsekc.i deratiz., zbrinjavanje opasnog otpada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</si>
  <si>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Naknade za rad povjerenstva i druge slične naknade za rad </t>
  </si>
  <si>
    <t>Izmjene i dopune</t>
  </si>
  <si>
    <t>Novi proračun/</t>
  </si>
  <si>
    <t xml:space="preserve">Ostali nespomenuti rashodi poslovanja </t>
  </si>
  <si>
    <t xml:space="preserve">  - 2-</t>
  </si>
  <si>
    <t>Upravne, adm., javnobilj.i ostale pristojbe i naknade</t>
  </si>
  <si>
    <t xml:space="preserve">MINISTARSTVO </t>
  </si>
  <si>
    <t>P0812</t>
  </si>
  <si>
    <t>P0798</t>
  </si>
  <si>
    <t>P0801</t>
  </si>
  <si>
    <t>P0802</t>
  </si>
  <si>
    <t>P0806</t>
  </si>
  <si>
    <t>P0805</t>
  </si>
  <si>
    <t>P0807</t>
  </si>
  <si>
    <t>P0809</t>
  </si>
  <si>
    <t>R3036</t>
  </si>
  <si>
    <t>R3037</t>
  </si>
  <si>
    <t>R3038</t>
  </si>
  <si>
    <t>R3039</t>
  </si>
  <si>
    <t>R3040</t>
  </si>
  <si>
    <t>R3041</t>
  </si>
  <si>
    <t>R3042</t>
  </si>
  <si>
    <t>R3043</t>
  </si>
  <si>
    <t>R3044</t>
  </si>
  <si>
    <t>R3045</t>
  </si>
  <si>
    <t>R3047</t>
  </si>
  <si>
    <t>R3048</t>
  </si>
  <si>
    <t>R3049</t>
  </si>
  <si>
    <t>R3050</t>
  </si>
  <si>
    <t>R3051</t>
  </si>
  <si>
    <t>R3052</t>
  </si>
  <si>
    <t>R3053</t>
  </si>
  <si>
    <t>R3054</t>
  </si>
  <si>
    <t>R3055</t>
  </si>
  <si>
    <t>R3056</t>
  </si>
  <si>
    <t>R3057</t>
  </si>
  <si>
    <t>R3058</t>
  </si>
  <si>
    <t>R3059</t>
  </si>
  <si>
    <t>R3060</t>
  </si>
  <si>
    <t>R3061</t>
  </si>
  <si>
    <t>R3062</t>
  </si>
  <si>
    <t>R3063</t>
  </si>
  <si>
    <t>R3064</t>
  </si>
  <si>
    <t>R3065</t>
  </si>
  <si>
    <t>R3066</t>
  </si>
  <si>
    <t>R3067</t>
  </si>
  <si>
    <t>R3068</t>
  </si>
  <si>
    <t>R3069</t>
  </si>
  <si>
    <t>R3070</t>
  </si>
  <si>
    <t>R3071</t>
  </si>
  <si>
    <t>R3072</t>
  </si>
  <si>
    <t>R3073</t>
  </si>
  <si>
    <t>R3074</t>
  </si>
  <si>
    <t>R3075</t>
  </si>
  <si>
    <t>R3198</t>
  </si>
  <si>
    <t>R3199</t>
  </si>
  <si>
    <t>R4492</t>
  </si>
  <si>
    <t>R4493</t>
  </si>
  <si>
    <t>R4499</t>
  </si>
  <si>
    <t>R4494</t>
  </si>
  <si>
    <t>R4495</t>
  </si>
  <si>
    <t>R4496</t>
  </si>
  <si>
    <t>R4497</t>
  </si>
  <si>
    <t>R4498</t>
  </si>
  <si>
    <t>R5138</t>
  </si>
  <si>
    <t>R5139</t>
  </si>
  <si>
    <t>R4471</t>
  </si>
  <si>
    <t>R5140</t>
  </si>
  <si>
    <t>R4472</t>
  </si>
  <si>
    <t>R4473</t>
  </si>
  <si>
    <t>R4474</t>
  </si>
  <si>
    <t>R4475</t>
  </si>
  <si>
    <t>R4476</t>
  </si>
  <si>
    <t>R4477</t>
  </si>
  <si>
    <t>R4478</t>
  </si>
  <si>
    <t>R4479</t>
  </si>
  <si>
    <t>R4480</t>
  </si>
  <si>
    <t>R4481</t>
  </si>
  <si>
    <t>R5141</t>
  </si>
  <si>
    <t>R5142</t>
  </si>
  <si>
    <t>R4482</t>
  </si>
  <si>
    <t>R4483</t>
  </si>
  <si>
    <t>R4484</t>
  </si>
  <si>
    <t>R4485</t>
  </si>
  <si>
    <t>R4486</t>
  </si>
  <si>
    <t>R4487</t>
  </si>
  <si>
    <t>R5143</t>
  </si>
  <si>
    <t>R4488</t>
  </si>
  <si>
    <t>R4490</t>
  </si>
  <si>
    <t>R5144</t>
  </si>
  <si>
    <t>R4500</t>
  </si>
  <si>
    <t>R4501</t>
  </si>
  <si>
    <t>R4502</t>
  </si>
  <si>
    <t>R4503</t>
  </si>
  <si>
    <t>R4504</t>
  </si>
  <si>
    <t>Kapitalne donacije od ostalih subjekata izvan općeg proračuna</t>
  </si>
  <si>
    <t>ukupno</t>
  </si>
  <si>
    <t>P0810</t>
  </si>
  <si>
    <t>P0803</t>
  </si>
  <si>
    <t>P0799</t>
  </si>
  <si>
    <t>Sveukupni prihod iz nadležnog proračuna</t>
  </si>
  <si>
    <t>Izvor 5.7.1.</t>
  </si>
  <si>
    <t>Izvor 5.4.1.</t>
  </si>
  <si>
    <t>Izvor 5.2.1.</t>
  </si>
  <si>
    <t>Izvor 4.3.1.</t>
  </si>
  <si>
    <t>Izvor 3.1.1.</t>
  </si>
  <si>
    <t>Izvor 2.1.1.</t>
  </si>
  <si>
    <t xml:space="preserve">Višak prihoda iz prethodne godine </t>
  </si>
  <si>
    <t xml:space="preserve">Višak prihoda iz prethodne godine  </t>
  </si>
  <si>
    <t xml:space="preserve">Ostali materijal i sirovine </t>
  </si>
  <si>
    <t xml:space="preserve">Sitni inventar   </t>
  </si>
  <si>
    <r>
      <t xml:space="preserve">Ostale </t>
    </r>
    <r>
      <rPr>
        <b/>
        <sz val="10"/>
        <color theme="1"/>
        <rFont val="Calibri"/>
        <family val="2"/>
        <charset val="238"/>
        <scheme val="minor"/>
      </rPr>
      <t xml:space="preserve">usluge </t>
    </r>
    <r>
      <rPr>
        <sz val="10"/>
        <color theme="1"/>
        <rFont val="Calibri"/>
        <family val="2"/>
        <charset val="238"/>
        <scheme val="minor"/>
      </rPr>
      <t xml:space="preserve">tek. i investicijskog održavanja </t>
    </r>
  </si>
  <si>
    <t xml:space="preserve">Naknade ostalih troškova osobama izvan radnog odnosa </t>
  </si>
  <si>
    <t>Plaće, ostali rashodi, doprinosi PUN (Baltazar 4)</t>
  </si>
  <si>
    <t xml:space="preserve">Ostali materijal za potrebe redovnog poslovanja </t>
  </si>
  <si>
    <t>Program</t>
  </si>
  <si>
    <t>J011001A102000</t>
  </si>
  <si>
    <t>IZVOR / Ekonomska klasifikacija</t>
  </si>
  <si>
    <t>Pozicija / Funkc.klasifikacija</t>
  </si>
  <si>
    <t>O922</t>
  </si>
  <si>
    <t>Aktivnost:</t>
  </si>
  <si>
    <t>Lokacija:</t>
  </si>
  <si>
    <t>P1106</t>
  </si>
  <si>
    <t>Ostali poslovni građevinski objekti</t>
  </si>
  <si>
    <t>R5489</t>
  </si>
  <si>
    <t>O921</t>
  </si>
  <si>
    <t xml:space="preserve"> - 4 -</t>
  </si>
  <si>
    <t xml:space="preserve">Lokacija: 102KZ02     ŽUPANIJA KRAPINSKO-ZAGORSKA </t>
  </si>
  <si>
    <t>Organizacijska klasifikacija:OOO2016998</t>
  </si>
  <si>
    <r>
      <t xml:space="preserve">T103000 </t>
    </r>
    <r>
      <rPr>
        <sz val="10"/>
        <color theme="1"/>
        <rFont val="Calibri"/>
        <family val="2"/>
        <charset val="238"/>
        <scheme val="minor"/>
      </rPr>
      <t>Tek.projekt opremanja</t>
    </r>
  </si>
  <si>
    <r>
      <t xml:space="preserve">A102000 </t>
    </r>
    <r>
      <rPr>
        <sz val="10"/>
        <color theme="1"/>
        <rFont val="Calibri"/>
        <family val="2"/>
        <charset val="238"/>
        <scheme val="minor"/>
      </rPr>
      <t>Redovni poslovi SŠ</t>
    </r>
  </si>
  <si>
    <r>
      <t xml:space="preserve">A102002 </t>
    </r>
    <r>
      <rPr>
        <sz val="10"/>
        <color theme="1"/>
        <rFont val="Calibri"/>
        <family val="2"/>
        <charset val="238"/>
        <scheme val="minor"/>
      </rPr>
      <t>Dopunski program SŠ</t>
    </r>
  </si>
  <si>
    <t>Program:</t>
  </si>
  <si>
    <t>J011003A102002</t>
  </si>
  <si>
    <t>Organizacijska klasifikacija: OO72016998</t>
  </si>
  <si>
    <t>Funkc.        klasifik.</t>
  </si>
  <si>
    <t>Organizacijska klasifikacija: OOO2016998</t>
  </si>
  <si>
    <t xml:space="preserve">  - 3-</t>
  </si>
  <si>
    <t>102KZ02</t>
  </si>
  <si>
    <t xml:space="preserve">Pozicija </t>
  </si>
  <si>
    <t>RASHODI IZ DOPUNSKIH SREDSTAVA /NENADLEŽNI PRORAČUN,                                            VLASTITI I OSTALI PRIHODI/</t>
  </si>
  <si>
    <t xml:space="preserve">  - 5-</t>
  </si>
  <si>
    <t xml:space="preserve"> - 6 -</t>
  </si>
  <si>
    <t>Ravnateljica:</t>
  </si>
  <si>
    <t xml:space="preserve">                    Natalija Mučnjak, prof.</t>
  </si>
  <si>
    <t>Ostali rashodi za sl. putovanja</t>
  </si>
  <si>
    <r>
      <t>Ostale nespomenute usluge (</t>
    </r>
    <r>
      <rPr>
        <i/>
        <sz val="10"/>
        <color theme="3"/>
        <rFont val="Calibri"/>
        <family val="2"/>
        <charset val="238"/>
        <scheme val="minor"/>
      </rPr>
      <t>provjera diploma i sl.)</t>
    </r>
  </si>
  <si>
    <t>Naknade ostalih troškova osobama izvan rad.odnosa</t>
  </si>
  <si>
    <t>1 - ostali prihodi /refundacije za natjecanja, Novig.pr.</t>
  </si>
  <si>
    <t xml:space="preserve"> 2- rad e-tehničara</t>
  </si>
  <si>
    <t xml:space="preserve"> 3- plaće i naknade PUN (Baltazar 4)</t>
  </si>
  <si>
    <t>Prihodi Županije - izvorna sredstva KZŽ (1-3)</t>
  </si>
  <si>
    <t>Ukupno 671211</t>
  </si>
  <si>
    <t>ukupno DEC , investic. i oprema</t>
  </si>
  <si>
    <t>Rash.za nabavu dugotr.nef.imovine</t>
  </si>
  <si>
    <t xml:space="preserve">KZŽ - izvorna sredstva po posebnim zahtjevima </t>
  </si>
  <si>
    <t xml:space="preserve">Naknade za prijevoz na posao i s posla za PUN </t>
  </si>
  <si>
    <t>Usluge tekućeg i investicijskog održavanja</t>
  </si>
  <si>
    <t>Izvorna županijska sredstva za investicijske radove i opremu</t>
  </si>
  <si>
    <t>Prihodi za usluge tek. i invest. održavanja zgrade</t>
  </si>
  <si>
    <t xml:space="preserve">NENADLEŽNI PRORAČUN / DOPUNSKI PRIHODI </t>
  </si>
  <si>
    <t>Ukupni prihodi</t>
  </si>
  <si>
    <t xml:space="preserve">      RASHODI IZ DECENTRALIZIRANIH I IZVORNIH SREDSTAVA KZŽ</t>
  </si>
  <si>
    <t>P0815</t>
  </si>
  <si>
    <t>R5934</t>
  </si>
  <si>
    <t>Manjak prihoda poslovanja</t>
  </si>
  <si>
    <t>R4952</t>
  </si>
  <si>
    <t>R5933</t>
  </si>
  <si>
    <t>R4997</t>
  </si>
  <si>
    <t>R5932</t>
  </si>
  <si>
    <t>R5009</t>
  </si>
  <si>
    <t>R4865</t>
  </si>
  <si>
    <r>
      <t>Ostali nespomenuti rashodi poslovanja (</t>
    </r>
    <r>
      <rPr>
        <i/>
        <sz val="8"/>
        <color theme="3" tint="-0.499984740745262"/>
        <rFont val="Calibri"/>
        <family val="2"/>
        <charset val="238"/>
        <scheme val="minor"/>
      </rPr>
      <t>dana jamstva i sl...)</t>
    </r>
  </si>
  <si>
    <t>R4821</t>
  </si>
  <si>
    <t>R4912</t>
  </si>
  <si>
    <t>Ljudevita Gaja 1</t>
  </si>
  <si>
    <t>žiro-račun: IBAN HR6323400091110040032</t>
  </si>
  <si>
    <t>49243 OROSLAVJE</t>
  </si>
  <si>
    <t>Tel: 049/588-740 (centrala); 049/588-650 (računovodstvo)</t>
  </si>
  <si>
    <t>Ukupno planirani prihodi izmjenom Plana</t>
  </si>
  <si>
    <t>Prihodi:</t>
  </si>
  <si>
    <t>Rashodi:</t>
  </si>
  <si>
    <t>Kapitalne pomoći iz državnog proračuna pror. korisnicima proračuna jLP(R)</t>
  </si>
  <si>
    <t>Plaće za zaposlene</t>
  </si>
  <si>
    <t>R6486</t>
  </si>
  <si>
    <t>Novčana naknada poslodavca zbog nezapošljavanja osoba s invaliditetom</t>
  </si>
  <si>
    <t>R6487</t>
  </si>
  <si>
    <t>R6488</t>
  </si>
  <si>
    <t>R6489</t>
  </si>
  <si>
    <t>Doprinosi za mirovinsko osiguranje</t>
  </si>
  <si>
    <t>Doprinosi za zdravstveno osiguranje</t>
  </si>
  <si>
    <t>Uređaji</t>
  </si>
  <si>
    <t>Voditeljica računovodstva:</t>
  </si>
  <si>
    <t>Tekuće pomoći od fizičkih osoba</t>
  </si>
  <si>
    <t>Kamate na depozite po viđenju</t>
  </si>
  <si>
    <t>P1248</t>
  </si>
  <si>
    <t>Stručna literatura</t>
  </si>
  <si>
    <t>Usluge pri registraciji prijevoznih sredstava</t>
  </si>
  <si>
    <t>Naknade ostalih troškova osobama izvan radnog odnosa</t>
  </si>
  <si>
    <t>Premije osiguranja prijevoznih sredstava</t>
  </si>
  <si>
    <t>Nastavni materijal</t>
  </si>
  <si>
    <t>Premije osiguranja zaposlenika</t>
  </si>
  <si>
    <r>
      <t>Prihodi od pruženih usluga (</t>
    </r>
    <r>
      <rPr>
        <i/>
        <sz val="10"/>
        <color theme="3"/>
        <rFont val="Calibri"/>
        <family val="2"/>
        <charset val="238"/>
        <scheme val="minor"/>
      </rPr>
      <t>obraz.odraslih)</t>
    </r>
  </si>
  <si>
    <t>R6236</t>
  </si>
  <si>
    <t>Licence</t>
  </si>
  <si>
    <t>Stručni ispiti</t>
  </si>
  <si>
    <t>ivana.klenkar@skole.hr</t>
  </si>
  <si>
    <t>P1274</t>
  </si>
  <si>
    <t>P1275</t>
  </si>
  <si>
    <t>P1276</t>
  </si>
  <si>
    <t>P1277</t>
  </si>
  <si>
    <t>R6729</t>
  </si>
  <si>
    <t>R6730</t>
  </si>
  <si>
    <t>R6731</t>
  </si>
  <si>
    <t>R6732</t>
  </si>
  <si>
    <t>R6733</t>
  </si>
  <si>
    <t>R6735</t>
  </si>
  <si>
    <t>R6736</t>
  </si>
  <si>
    <t>R6490</t>
  </si>
  <si>
    <t>R6237</t>
  </si>
  <si>
    <t>R6738</t>
  </si>
  <si>
    <t>R6737</t>
  </si>
  <si>
    <t>R6743</t>
  </si>
  <si>
    <t>R6742</t>
  </si>
  <si>
    <t>R6739</t>
  </si>
  <si>
    <t>R6740</t>
  </si>
  <si>
    <t>Sredstva za investicijske radove - prenamjena toaleta za nastavnike i kuhinje</t>
  </si>
  <si>
    <t>P1178</t>
  </si>
  <si>
    <t xml:space="preserve">Prihodi od prodaje </t>
  </si>
  <si>
    <t xml:space="preserve">Ostali  prihodi za posebne namjene </t>
  </si>
  <si>
    <t>Ostali nespomenuti prihodi po posebim propisima</t>
  </si>
  <si>
    <t>Refundacije natjecanja i ostali opći primici</t>
  </si>
  <si>
    <t>R6949</t>
  </si>
  <si>
    <t>Pomoćni i sanitetski materijal (Nastavni materijal)</t>
  </si>
  <si>
    <t>R6950</t>
  </si>
  <si>
    <t>R6951</t>
  </si>
  <si>
    <t>Nagrade</t>
  </si>
  <si>
    <t>R6952</t>
  </si>
  <si>
    <t>R6953</t>
  </si>
  <si>
    <t>Računala i računalna oprema</t>
  </si>
  <si>
    <t>Uredski namještaj</t>
  </si>
  <si>
    <t>R6955</t>
  </si>
  <si>
    <t>R6956</t>
  </si>
  <si>
    <t>R6957</t>
  </si>
  <si>
    <t>R6958</t>
  </si>
  <si>
    <t>R6959</t>
  </si>
  <si>
    <t>R6960</t>
  </si>
  <si>
    <t>R6961</t>
  </si>
  <si>
    <t>KLASA:</t>
  </si>
  <si>
    <t>URBROJ:</t>
  </si>
  <si>
    <t>Tek. pomoći prorač. korisn. iz prorač. koji im nije nadležan  (mentorstvo,ref.drž.natjec.,financ.aktiva za žup.voditelje, izletnina, plaće, plaće po presudi)</t>
  </si>
  <si>
    <t>Ostali nenavedeni rashodi za zaposlene (PLAĆE PO PRESUDI)</t>
  </si>
  <si>
    <t xml:space="preserve">            Voditeljica računovodstva:</t>
  </si>
  <si>
    <t xml:space="preserve">                          Predsjednik Školskog odbora:</t>
  </si>
  <si>
    <t xml:space="preserve">                           Vjekoslav Jozić, mag.ing.stroj.</t>
  </si>
  <si>
    <t xml:space="preserve">    Natalija Mučnjak, prof.</t>
  </si>
  <si>
    <t xml:space="preserve">               Ravnateljica:</t>
  </si>
  <si>
    <t>povećanje plana prihoda ukupno:</t>
  </si>
  <si>
    <t>I.</t>
  </si>
  <si>
    <t xml:space="preserve">Tekuće pomoći iz DP temeljem prijenosa EU sredstava (Erasmus +) </t>
  </si>
  <si>
    <t>R6734</t>
  </si>
  <si>
    <t>Višak prihoda prorač. Korisnika sa žr</t>
  </si>
  <si>
    <t>P0813</t>
  </si>
  <si>
    <t>Usluge odvjetnika i pravnog savjetovanja</t>
  </si>
  <si>
    <t xml:space="preserve">Ostali prihodi  </t>
  </si>
  <si>
    <t>R6920</t>
  </si>
  <si>
    <t>R7656</t>
  </si>
  <si>
    <t>Ukupno planirani rashodi izmjenom Plana su u okviru planiranih prihoda.</t>
  </si>
  <si>
    <t xml:space="preserve"> /povećan je plan rashoda troškove natjecanja/ </t>
  </si>
  <si>
    <t>P1423</t>
  </si>
  <si>
    <t>REBALANS FINANCIJSKOG PLANA ZA 2023.</t>
  </si>
  <si>
    <t>Fin.plan za 2023.</t>
  </si>
  <si>
    <t>4- Građanski odgoj "Škola i zajednica"</t>
  </si>
  <si>
    <t>Tekuće pomoći od fizičkih osoba (zadruga)</t>
  </si>
  <si>
    <t xml:space="preserve">Tekuće pomoći od proračunskog korisnika drugog proračuna temeljem prijenosa EU sredstava (RCK ČK) </t>
  </si>
  <si>
    <t>Tek. pomoći iz drž. prorač.  prorač. korisn. Proračuna JL(P)RS (za plaće RCK)</t>
  </si>
  <si>
    <t>Ostale intelektualne usluge</t>
  </si>
  <si>
    <t>Naknada za rad "Škola i zajednica"</t>
  </si>
  <si>
    <t>Autogume</t>
  </si>
  <si>
    <t>Tekuće donacije od trgovačkih društava</t>
  </si>
  <si>
    <t>Dodatna ulaganja na građ. objektima - PROJEKTNo-TEHNIČKA DOKUMENTACIJA I ENERGETSKI CERTIFIKAT - OBNOVA POTRES</t>
  </si>
  <si>
    <t>1- Sredstva za investicijske radove - DODATNA ULAGANJA PROJEKTNO-TEHNIČKA DOKUMENTACIJA I ENERGETSKI CERTIFIKAT - OBNOVA POTRES</t>
  </si>
  <si>
    <t>U Oroslavju,  10. srpnja 2023.</t>
  </si>
  <si>
    <t>Ivana Klenkar, mag. oec.</t>
  </si>
  <si>
    <t xml:space="preserve">              Ivana Klenkar, mag. oec.</t>
  </si>
  <si>
    <t>Oroslavje,  10. srpnja  2023.</t>
  </si>
  <si>
    <r>
      <t xml:space="preserve">                                         OBRAZLOŽENJE UZ</t>
    </r>
    <r>
      <rPr>
        <b/>
        <sz val="12"/>
        <color theme="1"/>
        <rFont val="Calibri"/>
        <family val="2"/>
        <charset val="238"/>
        <scheme val="minor"/>
      </rPr>
      <t xml:space="preserve"> I. REBALANS</t>
    </r>
    <r>
      <rPr>
        <sz val="11"/>
        <color theme="1"/>
        <rFont val="Calibri"/>
        <family val="2"/>
        <charset val="238"/>
        <scheme val="minor"/>
      </rPr>
      <t xml:space="preserve"> FINANCIJSKOG PLANA ZA 2023. GODINU</t>
    </r>
  </si>
  <si>
    <t>eura</t>
  </si>
  <si>
    <t xml:space="preserve">Rebalansom je u financijski plan škole uključen iznos od 67.500,00 EUR koji se odnosi na projektno-tehničku dokumentaciju </t>
  </si>
  <si>
    <t xml:space="preserve">i izradu energetskog certifikata za obnovu zgrade škole stradale u potresu, a raspoređen je na stavku dodatnih ulaganja </t>
  </si>
  <si>
    <t>Plan prihoda Škole po I. Rebalansu veći je za 67.500,00 eura od planiranih i to:</t>
  </si>
  <si>
    <t xml:space="preserve"> - povećan je plan rashoda KZŽ iz izvornih sredstava za projektno-tehničku dokumentaciju i izradu energetskog certifikata za obnovu zgrade škole stradale u potresu</t>
  </si>
  <si>
    <t xml:space="preserve"> - povećan je plan prihoda KZŽ iz izvornih sredstava za projektno-tehničku dokumentaciju i izradu energetskog certifikata za obnovu zgrade škole stradale u potresu </t>
  </si>
  <si>
    <t>na građevinskim objektima. Uvećani su i rashodi materijala za higijenske potrebe i njegu zbog rastućih cijena na tržištu</t>
  </si>
  <si>
    <t>povećanje plana rashoda ukupno:</t>
  </si>
  <si>
    <t>i obveznih sistematskih pregleda zaposlenika preraspodjelom unutar pozicija decentraliziranih sredstava KZŽ.</t>
  </si>
  <si>
    <t xml:space="preserve"> - preraspodijeljen je plan prihoda KZŽ između decentralizirnih sredstava za materijalno-financijske rashode i investicijsko održavanje i prihoda za nabavu nefinancijske imovine </t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</si>
  <si>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NADLEŽNI PRORAČUN - DECENTRALIZIRANA SREDSTVA</t>
    </r>
  </si>
  <si>
    <r>
      <t xml:space="preserve">Izvor: </t>
    </r>
    <r>
      <rPr>
        <b/>
        <sz val="11"/>
        <color theme="1"/>
        <rFont val="Calibri"/>
        <family val="2"/>
        <charset val="238"/>
        <scheme val="minor"/>
      </rPr>
      <t>NADLEŽNI PRORAČUN - IZVORNA SREDSTVA</t>
    </r>
  </si>
  <si>
    <t xml:space="preserve"> -  plan rashoda KZŽ povećan je za materijal za higijenske potrebe i njegu i obvezne sistematske pregleda zaposlenika, a smanjen za opremu, autogume, službenu, radnu i zaštitnu odječu i obuću i materijal i dijelove za tekuće i investicijsko održavanje</t>
  </si>
  <si>
    <t xml:space="preserve"> -/+3.431,93</t>
  </si>
  <si>
    <t>400-02/23-01/03</t>
  </si>
  <si>
    <t>2140-89-04-23-2</t>
  </si>
  <si>
    <t>2140-89-04-23-1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</si>
</sst>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b/>
      <i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b/>
      <i/>
      <sz val="11"/>
      <color theme="1" tint="0.14999847407452621"/>
      <name val="Calibri"/>
      <family val="2"/>
      <charset val="238"/>
      <scheme val="minor"/>
    </font>
    <font>
      <i/>
      <sz val="8"/>
      <color theme="3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bgColor theme="7" tint="0.5999938962981048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340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0" fontId="2" fillId="0" borderId="6" xfId="0" applyFont="1" applyBorder="1"/>
    <xf numFmtId="0" fontId="1" fillId="6" borderId="7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wrapText="1"/>
    </xf>
    <xf numFmtId="0" fontId="4" fillId="5" borderId="1" xfId="0" applyFont="1" applyFill="1" applyBorder="1"/>
    <xf numFmtId="0" fontId="1" fillId="6" borderId="7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4" fillId="5" borderId="7" xfId="0" applyFont="1" applyFill="1" applyBorder="1"/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8" borderId="0" xfId="0" applyFill="1"/>
    <xf numFmtId="0" fontId="1" fillId="0" borderId="0" xfId="0" applyFont="1"/>
    <xf numFmtId="4" fontId="8" fillId="0" borderId="7" xfId="0" applyNumberFormat="1" applyFont="1" applyBorder="1"/>
    <xf numFmtId="4" fontId="8" fillId="0" borderId="3" xfId="0" applyNumberFormat="1" applyFont="1" applyBorder="1"/>
    <xf numFmtId="4" fontId="8" fillId="0" borderId="0" xfId="0" applyNumberFormat="1" applyFont="1"/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4" fontId="9" fillId="0" borderId="8" xfId="0" applyNumberFormat="1" applyFont="1" applyBorder="1" applyAlignment="1">
      <alignment horizontal="right"/>
    </xf>
    <xf numFmtId="4" fontId="9" fillId="5" borderId="7" xfId="0" applyNumberFormat="1" applyFont="1" applyFill="1" applyBorder="1" applyAlignment="1">
      <alignment horizontal="right"/>
    </xf>
    <xf numFmtId="4" fontId="9" fillId="6" borderId="7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4" fillId="9" borderId="7" xfId="0" applyFont="1" applyFill="1" applyBorder="1" applyAlignment="1">
      <alignment vertical="center" wrapText="1"/>
    </xf>
    <xf numFmtId="4" fontId="9" fillId="9" borderId="8" xfId="0" applyNumberFormat="1" applyFont="1" applyFill="1" applyBorder="1" applyAlignment="1">
      <alignment horizontal="right"/>
    </xf>
    <xf numFmtId="4" fontId="9" fillId="5" borderId="8" xfId="0" applyNumberFormat="1" applyFont="1" applyFill="1" applyBorder="1"/>
    <xf numFmtId="0" fontId="2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0" fontId="2" fillId="0" borderId="6" xfId="0" applyFont="1" applyBorder="1" applyAlignment="1">
      <alignment vertical="center"/>
    </xf>
    <xf numFmtId="4" fontId="10" fillId="0" borderId="12" xfId="0" applyNumberFormat="1" applyFont="1" applyBorder="1"/>
    <xf numFmtId="4" fontId="9" fillId="5" borderId="5" xfId="0" applyNumberFormat="1" applyFont="1" applyFill="1" applyBorder="1" applyAlignment="1">
      <alignment horizontal="right"/>
    </xf>
    <xf numFmtId="0" fontId="12" fillId="0" borderId="0" xfId="0" applyFont="1"/>
    <xf numFmtId="0" fontId="12" fillId="3" borderId="0" xfId="0" applyFont="1" applyFill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1" fillId="0" borderId="7" xfId="0" applyNumberFormat="1" applyFont="1" applyBorder="1" applyAlignment="1">
      <alignment horizontal="right"/>
    </xf>
    <xf numFmtId="4" fontId="11" fillId="6" borderId="7" xfId="0" applyNumberFormat="1" applyFont="1" applyFill="1" applyBorder="1" applyAlignment="1">
      <alignment horizontal="right"/>
    </xf>
    <xf numFmtId="4" fontId="12" fillId="7" borderId="7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7" xfId="0" applyNumberFormat="1" applyFont="1" applyBorder="1"/>
    <xf numFmtId="4" fontId="12" fillId="0" borderId="3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wrapText="1"/>
    </xf>
    <xf numFmtId="4" fontId="11" fillId="5" borderId="7" xfId="0" applyNumberFormat="1" applyFont="1" applyFill="1" applyBorder="1"/>
    <xf numFmtId="0" fontId="4" fillId="5" borderId="7" xfId="0" applyFont="1" applyFill="1" applyBorder="1" applyAlignment="1">
      <alignment vertical="center" wrapText="1"/>
    </xf>
    <xf numFmtId="0" fontId="1" fillId="5" borderId="5" xfId="0" applyFont="1" applyFill="1" applyBorder="1"/>
    <xf numFmtId="4" fontId="9" fillId="5" borderId="10" xfId="0" applyNumberFormat="1" applyFont="1" applyFill="1" applyBorder="1"/>
    <xf numFmtId="0" fontId="0" fillId="0" borderId="12" xfId="0" applyBorder="1"/>
    <xf numFmtId="0" fontId="0" fillId="2" borderId="12" xfId="0" applyFill="1" applyBorder="1"/>
    <xf numFmtId="4" fontId="9" fillId="0" borderId="12" xfId="0" applyNumberFormat="1" applyFont="1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1" fillId="5" borderId="8" xfId="0" applyFont="1" applyFill="1" applyBorder="1"/>
    <xf numFmtId="0" fontId="4" fillId="5" borderId="8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9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1" fillId="5" borderId="10" xfId="0" applyFont="1" applyFill="1" applyBorder="1"/>
    <xf numFmtId="0" fontId="2" fillId="0" borderId="10" xfId="0" applyFont="1" applyBorder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4" fillId="5" borderId="8" xfId="0" applyFont="1" applyFill="1" applyBorder="1"/>
    <xf numFmtId="0" fontId="4" fillId="5" borderId="8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shrinkToFit="1"/>
    </xf>
    <xf numFmtId="4" fontId="10" fillId="10" borderId="7" xfId="0" applyNumberFormat="1" applyFont="1" applyFill="1" applyBorder="1" applyAlignment="1">
      <alignment shrinkToFit="1"/>
    </xf>
    <xf numFmtId="0" fontId="4" fillId="3" borderId="7" xfId="0" applyFont="1" applyFill="1" applyBorder="1" applyAlignment="1">
      <alignment vertical="center" wrapText="1"/>
    </xf>
    <xf numFmtId="4" fontId="9" fillId="3" borderId="7" xfId="0" applyNumberFormat="1" applyFont="1" applyFill="1" applyBorder="1" applyAlignment="1">
      <alignment horizontal="right"/>
    </xf>
    <xf numFmtId="0" fontId="4" fillId="4" borderId="8" xfId="0" applyFont="1" applyFill="1" applyBorder="1"/>
    <xf numFmtId="0" fontId="4" fillId="9" borderId="8" xfId="0" applyFont="1" applyFill="1" applyBorder="1" applyAlignment="1">
      <alignment horizontal="left" vertical="center"/>
    </xf>
    <xf numFmtId="0" fontId="2" fillId="4" borderId="5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/>
    <xf numFmtId="0" fontId="2" fillId="3" borderId="7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12" fillId="0" borderId="0" xfId="0" applyNumberFormat="1" applyFont="1"/>
    <xf numFmtId="0" fontId="4" fillId="9" borderId="8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shrinkToFit="1"/>
    </xf>
    <xf numFmtId="0" fontId="0" fillId="12" borderId="0" xfId="0" applyFill="1" applyAlignment="1">
      <alignment horizontal="left"/>
    </xf>
    <xf numFmtId="0" fontId="0" fillId="12" borderId="0" xfId="0" applyFill="1"/>
    <xf numFmtId="0" fontId="1" fillId="12" borderId="18" xfId="0" applyFont="1" applyFill="1" applyBorder="1"/>
    <xf numFmtId="0" fontId="0" fillId="12" borderId="18" xfId="0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horizontal="right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4" fontId="16" fillId="0" borderId="20" xfId="0" applyNumberFormat="1" applyFont="1" applyBorder="1"/>
    <xf numFmtId="0" fontId="17" fillId="3" borderId="20" xfId="0" applyFont="1" applyFill="1" applyBorder="1" applyAlignment="1">
      <alignment vertical="center" wrapText="1"/>
    </xf>
    <xf numFmtId="4" fontId="12" fillId="7" borderId="0" xfId="0" applyNumberFormat="1" applyFont="1" applyFill="1" applyAlignment="1">
      <alignment horizontal="right"/>
    </xf>
    <xf numFmtId="0" fontId="0" fillId="3" borderId="20" xfId="0" applyFill="1" applyBorder="1"/>
    <xf numFmtId="0" fontId="0" fillId="12" borderId="8" xfId="0" applyFill="1" applyBorder="1" applyAlignment="1">
      <alignment horizontal="left" vertical="center" wrapText="1"/>
    </xf>
    <xf numFmtId="0" fontId="4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6" fillId="0" borderId="7" xfId="0" applyNumberFormat="1" applyFont="1" applyBorder="1"/>
    <xf numFmtId="4" fontId="0" fillId="0" borderId="7" xfId="0" applyNumberFormat="1" applyBorder="1"/>
    <xf numFmtId="4" fontId="0" fillId="3" borderId="7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7" borderId="7" xfId="0" applyNumberFormat="1" applyFill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/>
    </xf>
    <xf numFmtId="0" fontId="2" fillId="0" borderId="1" xfId="0" applyFont="1" applyBorder="1"/>
    <xf numFmtId="4" fontId="0" fillId="0" borderId="0" xfId="0" applyNumberFormat="1"/>
    <xf numFmtId="0" fontId="1" fillId="0" borderId="4" xfId="0" applyFont="1" applyBorder="1" applyAlignment="1">
      <alignment vertical="center"/>
    </xf>
    <xf numFmtId="4" fontId="1" fillId="0" borderId="11" xfId="0" applyNumberFormat="1" applyFont="1" applyBorder="1"/>
    <xf numFmtId="0" fontId="0" fillId="0" borderId="11" xfId="0" applyBorder="1"/>
    <xf numFmtId="0" fontId="0" fillId="0" borderId="10" xfId="0" applyBorder="1" applyAlignment="1">
      <alignment wrapText="1"/>
    </xf>
    <xf numFmtId="4" fontId="16" fillId="3" borderId="21" xfId="0" applyNumberFormat="1" applyFont="1" applyFill="1" applyBorder="1"/>
    <xf numFmtId="0" fontId="2" fillId="3" borderId="6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vertical="center"/>
    </xf>
    <xf numFmtId="0" fontId="4" fillId="5" borderId="4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1" fillId="5" borderId="5" xfId="0" applyFont="1" applyFill="1" applyBorder="1" applyAlignment="1">
      <alignment vertical="center"/>
    </xf>
    <xf numFmtId="4" fontId="9" fillId="9" borderId="7" xfId="0" applyNumberFormat="1" applyFont="1" applyFill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0" fontId="4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4" fontId="9" fillId="5" borderId="7" xfId="0" applyNumberFormat="1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left" vertical="center"/>
    </xf>
    <xf numFmtId="4" fontId="9" fillId="5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5" borderId="7" xfId="0" applyFont="1" applyFill="1" applyBorder="1" applyAlignment="1">
      <alignment vertical="center"/>
    </xf>
    <xf numFmtId="4" fontId="10" fillId="0" borderId="12" xfId="0" applyNumberFormat="1" applyFont="1" applyBorder="1" applyAlignment="1">
      <alignment shrinkToFit="1"/>
    </xf>
    <xf numFmtId="0" fontId="23" fillId="0" borderId="0" xfId="0" applyFont="1"/>
    <xf numFmtId="0" fontId="0" fillId="0" borderId="9" xfId="0" applyBorder="1"/>
    <xf numFmtId="0" fontId="3" fillId="0" borderId="0" xfId="0" applyFont="1"/>
    <xf numFmtId="0" fontId="0" fillId="0" borderId="3" xfId="0" applyBorder="1"/>
    <xf numFmtId="0" fontId="0" fillId="0" borderId="10" xfId="0" applyBorder="1"/>
    <xf numFmtId="0" fontId="3" fillId="0" borderId="3" xfId="0" applyFont="1" applyBorder="1"/>
    <xf numFmtId="4" fontId="24" fillId="0" borderId="7" xfId="0" applyNumberFormat="1" applyFont="1" applyBorder="1"/>
    <xf numFmtId="4" fontId="24" fillId="0" borderId="0" xfId="0" applyNumberFormat="1" applyFont="1"/>
    <xf numFmtId="4" fontId="3" fillId="0" borderId="0" xfId="0" applyNumberFormat="1" applyFont="1"/>
    <xf numFmtId="0" fontId="1" fillId="0" borderId="6" xfId="0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27" fillId="0" borderId="3" xfId="1" applyBorder="1"/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wrapText="1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" fontId="9" fillId="5" borderId="8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0" fillId="8" borderId="0" xfId="0" applyFill="1" applyAlignment="1">
      <alignment horizontal="center"/>
    </xf>
    <xf numFmtId="4" fontId="9" fillId="5" borderId="8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21" fillId="11" borderId="20" xfId="0" applyNumberFormat="1" applyFont="1" applyFill="1" applyBorder="1" applyAlignment="1">
      <alignment vertical="center"/>
    </xf>
    <xf numFmtId="4" fontId="12" fillId="0" borderId="7" xfId="0" applyNumberFormat="1" applyFont="1" applyBorder="1" applyAlignment="1">
      <alignment horizontal="right" vertical="center"/>
    </xf>
    <xf numFmtId="4" fontId="12" fillId="0" borderId="7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vertical="center" wrapText="1"/>
    </xf>
    <xf numFmtId="4" fontId="9" fillId="6" borderId="7" xfId="0" applyNumberFormat="1" applyFont="1" applyFill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10" borderId="7" xfId="0" applyNumberFormat="1" applyFont="1" applyFill="1" applyBorder="1" applyAlignment="1">
      <alignment horizontal="center" shrinkToFit="1"/>
    </xf>
    <xf numFmtId="4" fontId="20" fillId="0" borderId="8" xfId="0" applyNumberFormat="1" applyFont="1" applyBorder="1" applyAlignment="1">
      <alignment horizontal="center"/>
    </xf>
    <xf numFmtId="4" fontId="9" fillId="9" borderId="8" xfId="0" applyNumberFormat="1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4" fontId="9" fillId="6" borderId="7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9" fillId="5" borderId="7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5" borderId="5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 horizontal="center" wrapText="1"/>
    </xf>
    <xf numFmtId="4" fontId="8" fillId="0" borderId="3" xfId="0" applyNumberFormat="1" applyFont="1" applyBorder="1" applyAlignment="1">
      <alignment horizontal="center"/>
    </xf>
    <xf numFmtId="4" fontId="9" fillId="5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26" fillId="0" borderId="8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 wrapText="1"/>
    </xf>
    <xf numFmtId="4" fontId="26" fillId="0" borderId="7" xfId="0" applyNumberFormat="1" applyFont="1" applyBorder="1" applyAlignment="1">
      <alignment horizontal="center" wrapText="1"/>
    </xf>
    <xf numFmtId="4" fontId="26" fillId="0" borderId="9" xfId="0" applyNumberFormat="1" applyFont="1" applyBorder="1" applyAlignment="1">
      <alignment horizontal="center" wrapText="1"/>
    </xf>
    <xf numFmtId="4" fontId="16" fillId="3" borderId="21" xfId="0" applyNumberFormat="1" applyFont="1" applyFill="1" applyBorder="1" applyAlignment="1">
      <alignment horizontal="center"/>
    </xf>
    <xf numFmtId="4" fontId="9" fillId="5" borderId="8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9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  <xf numFmtId="4" fontId="26" fillId="0" borderId="8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21" fillId="11" borderId="20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9" fillId="5" borderId="7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28" fillId="0" borderId="0" xfId="0" applyFont="1"/>
    <xf numFmtId="4" fontId="23" fillId="0" borderId="7" xfId="0" applyNumberFormat="1" applyFont="1" applyBorder="1"/>
    <xf numFmtId="0" fontId="24" fillId="0" borderId="0" xfId="0" applyFont="1"/>
    <xf numFmtId="0" fontId="2" fillId="0" borderId="5" xfId="0" applyFont="1" applyBorder="1" applyAlignment="1">
      <alignment vertical="center" wrapText="1"/>
    </xf>
    <xf numFmtId="4" fontId="26" fillId="0" borderId="4" xfId="0" applyNumberFormat="1" applyFont="1" applyBorder="1"/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2" fillId="0" borderId="10" xfId="0" applyNumberFormat="1" applyFont="1" applyBorder="1"/>
    <xf numFmtId="4" fontId="29" fillId="0" borderId="8" xfId="0" applyNumberFormat="1" applyFont="1" applyBorder="1" applyAlignment="1">
      <alignment horizontal="right"/>
    </xf>
    <xf numFmtId="0" fontId="0" fillId="12" borderId="3" xfId="0" applyFill="1" applyBorder="1" applyAlignment="1">
      <alignment horizontal="left" vertical="center" wrapText="1"/>
    </xf>
    <xf numFmtId="0" fontId="0" fillId="12" borderId="19" xfId="0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9" fillId="0" borderId="23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12" borderId="13" xfId="0" applyFill="1" applyBorder="1" applyAlignment="1">
      <alignment horizontal="left" vertical="center"/>
    </xf>
    <xf numFmtId="0" fontId="0" fillId="12" borderId="15" xfId="0" applyFill="1" applyBorder="1" applyAlignment="1">
      <alignment horizontal="left" vertical="center"/>
    </xf>
    <xf numFmtId="0" fontId="0" fillId="12" borderId="16" xfId="0" applyFill="1" applyBorder="1" applyAlignment="1">
      <alignment horizontal="left" vertical="center"/>
    </xf>
    <xf numFmtId="0" fontId="0" fillId="12" borderId="1" xfId="0" applyFill="1" applyBorder="1" applyAlignment="1">
      <alignment horizontal="left" vertical="center" wrapText="1"/>
    </xf>
    <xf numFmtId="0" fontId="0" fillId="12" borderId="14" xfId="0" applyFill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8" fillId="3" borderId="21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0" fillId="12" borderId="25" xfId="0" applyFill="1" applyBorder="1" applyAlignment="1">
      <alignment horizontal="left"/>
    </xf>
    <xf numFmtId="0" fontId="0" fillId="12" borderId="17" xfId="0" applyFill="1" applyBorder="1" applyAlignment="1">
      <alignment horizontal="left"/>
    </xf>
    <xf numFmtId="0" fontId="0" fillId="12" borderId="1" xfId="0" applyFill="1" applyBorder="1" applyAlignment="1">
      <alignment horizontal="left"/>
    </xf>
    <xf numFmtId="0" fontId="0" fillId="12" borderId="14" xfId="0" applyFill="1" applyBorder="1" applyAlignment="1">
      <alignment horizontal="left"/>
    </xf>
    <xf numFmtId="0" fontId="0" fillId="12" borderId="26" xfId="0" applyFill="1" applyBorder="1" applyAlignment="1">
      <alignment horizontal="left"/>
    </xf>
    <xf numFmtId="0" fontId="0" fillId="12" borderId="27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12" borderId="0" xfId="0" applyFill="1" applyAlignment="1">
      <alignment horizontal="left"/>
    </xf>
    <xf numFmtId="0" fontId="1" fillId="12" borderId="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/>
    <xf numFmtId="4" fontId="26" fillId="0" borderId="7" xfId="0" applyNumberFormat="1" applyFont="1" applyFill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4" fontId="3" fillId="0" borderId="7" xfId="0" applyNumberFormat="1" applyFont="1" applyBorder="1" applyAlignment="1">
      <alignment horizontal="right"/>
    </xf>
    <xf numFmtId="0" fontId="26" fillId="0" borderId="0" xfId="0" applyFont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vana.klenkar@skol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5"/>
  <sheetViews>
    <sheetView topLeftCell="A142" zoomScaleNormal="100" workbookViewId="0">
      <selection activeCell="H142" sqref="H142"/>
    </sheetView>
  </sheetViews>
  <sheetFormatPr defaultRowHeight="15" x14ac:dyDescent="0.25"/>
  <cols>
    <col min="1" max="1" width="8.7109375" customWidth="1"/>
    <col min="2" max="2" width="45.42578125" customWidth="1"/>
    <col min="3" max="3" width="7.140625" customWidth="1"/>
    <col min="4" max="4" width="13.140625" style="213" customWidth="1"/>
    <col min="5" max="5" width="13.42578125" customWidth="1"/>
    <col min="6" max="6" width="13" customWidth="1"/>
  </cols>
  <sheetData>
    <row r="1" spans="1:6" x14ac:dyDescent="0.25">
      <c r="A1" s="26" t="s">
        <v>0</v>
      </c>
      <c r="B1" s="26"/>
      <c r="C1" s="289" t="s">
        <v>64</v>
      </c>
      <c r="D1" s="289"/>
      <c r="E1" t="s">
        <v>65</v>
      </c>
      <c r="F1" s="55"/>
    </row>
    <row r="2" spans="1:6" x14ac:dyDescent="0.25">
      <c r="F2" s="55"/>
    </row>
    <row r="3" spans="1:6" x14ac:dyDescent="0.25">
      <c r="A3" s="202" t="s">
        <v>338</v>
      </c>
      <c r="B3" s="107" t="s">
        <v>350</v>
      </c>
      <c r="F3" s="56"/>
    </row>
    <row r="4" spans="1:6" x14ac:dyDescent="0.25">
      <c r="D4" s="299" t="s">
        <v>200</v>
      </c>
      <c r="E4" t="s">
        <v>210</v>
      </c>
      <c r="F4" s="56"/>
    </row>
    <row r="5" spans="1:6" x14ac:dyDescent="0.25">
      <c r="A5" s="320" t="s">
        <v>241</v>
      </c>
      <c r="B5" s="320"/>
      <c r="D5" s="299"/>
      <c r="E5" t="s">
        <v>211</v>
      </c>
      <c r="F5" s="56"/>
    </row>
    <row r="6" spans="1:6" x14ac:dyDescent="0.25">
      <c r="D6" s="299"/>
      <c r="E6" t="s">
        <v>209</v>
      </c>
      <c r="F6" s="56"/>
    </row>
    <row r="7" spans="1:6" x14ac:dyDescent="0.25">
      <c r="F7" s="55"/>
    </row>
    <row r="8" spans="1:6" x14ac:dyDescent="0.25">
      <c r="A8" s="281" t="s">
        <v>197</v>
      </c>
      <c r="B8" s="283" t="s">
        <v>1</v>
      </c>
      <c r="C8" s="285" t="s">
        <v>198</v>
      </c>
      <c r="D8" s="214" t="s">
        <v>58</v>
      </c>
      <c r="E8" s="279" t="s">
        <v>81</v>
      </c>
      <c r="F8" s="57" t="s">
        <v>82</v>
      </c>
    </row>
    <row r="9" spans="1:6" x14ac:dyDescent="0.25">
      <c r="A9" s="282"/>
      <c r="B9" s="284"/>
      <c r="C9" s="286"/>
      <c r="D9" s="215">
        <v>2023</v>
      </c>
      <c r="E9" s="280"/>
      <c r="F9" s="58" t="s">
        <v>351</v>
      </c>
    </row>
    <row r="10" spans="1:6" ht="19.5" customHeight="1" x14ac:dyDescent="0.25">
      <c r="A10" s="122">
        <v>6</v>
      </c>
      <c r="B10" s="123" t="s">
        <v>2</v>
      </c>
      <c r="C10" s="130" t="s">
        <v>215</v>
      </c>
      <c r="D10" s="216">
        <f>D29+D31</f>
        <v>1212640.1499999999</v>
      </c>
      <c r="E10" s="169">
        <f>E11+E31</f>
        <v>67500</v>
      </c>
      <c r="F10" s="53">
        <f>SUM(F11+F31)</f>
        <v>1280140.1499999999</v>
      </c>
    </row>
    <row r="11" spans="1:6" ht="19.5" customHeight="1" x14ac:dyDescent="0.25">
      <c r="A11" s="25" t="s">
        <v>195</v>
      </c>
      <c r="B11" t="s">
        <v>196</v>
      </c>
      <c r="C11" s="328" t="s">
        <v>199</v>
      </c>
      <c r="D11" s="296">
        <f>D29</f>
        <v>142460.15</v>
      </c>
      <c r="E11" s="296">
        <f>E29</f>
        <v>67500</v>
      </c>
      <c r="F11" s="296">
        <f>F29</f>
        <v>209960.15</v>
      </c>
    </row>
    <row r="12" spans="1:6" ht="15.75" customHeight="1" x14ac:dyDescent="0.25">
      <c r="A12" s="327" t="s">
        <v>208</v>
      </c>
      <c r="B12" s="327"/>
      <c r="C12" s="328"/>
      <c r="D12" s="297"/>
      <c r="E12" s="297"/>
      <c r="F12" s="297"/>
    </row>
    <row r="13" spans="1:6" ht="15.75" customHeight="1" x14ac:dyDescent="0.25">
      <c r="A13" s="305" t="s">
        <v>207</v>
      </c>
      <c r="B13" s="306"/>
      <c r="C13" s="329"/>
      <c r="D13" s="298"/>
      <c r="E13" s="298"/>
      <c r="F13" s="298"/>
    </row>
    <row r="14" spans="1:6" ht="18.75" customHeight="1" x14ac:dyDescent="0.25">
      <c r="A14" s="105" t="s">
        <v>6</v>
      </c>
      <c r="B14" s="100" t="s">
        <v>75</v>
      </c>
      <c r="C14" s="119" t="s">
        <v>199</v>
      </c>
      <c r="D14" s="217">
        <f>SUM(D15:D16)</f>
        <v>91760.03</v>
      </c>
      <c r="E14" s="101">
        <f>SUM(E15:E16)</f>
        <v>0</v>
      </c>
      <c r="F14" s="101">
        <f>SUM(F15+F16)</f>
        <v>91760.03</v>
      </c>
    </row>
    <row r="15" spans="1:6" ht="25.5" customHeight="1" x14ac:dyDescent="0.25">
      <c r="A15" s="41">
        <v>671110</v>
      </c>
      <c r="B15" s="31" t="s">
        <v>4</v>
      </c>
      <c r="C15" s="73"/>
      <c r="D15" s="218">
        <v>87778.35</v>
      </c>
      <c r="E15" s="27">
        <v>3431.93</v>
      </c>
      <c r="F15" s="59">
        <f>D15+E15</f>
        <v>91210.28</v>
      </c>
    </row>
    <row r="16" spans="1:6" ht="24" customHeight="1" x14ac:dyDescent="0.25">
      <c r="A16" s="46">
        <v>671210</v>
      </c>
      <c r="B16" s="31" t="s">
        <v>69</v>
      </c>
      <c r="C16" s="74"/>
      <c r="D16" s="218">
        <v>3981.68</v>
      </c>
      <c r="E16" s="27">
        <v>-3431.93</v>
      </c>
      <c r="F16" s="59">
        <f>D16+E16</f>
        <v>549.75</v>
      </c>
    </row>
    <row r="17" spans="1:6" ht="15.75" customHeight="1" x14ac:dyDescent="0.25">
      <c r="A17" s="46"/>
      <c r="B17" s="37" t="s">
        <v>70</v>
      </c>
      <c r="C17" s="118" t="s">
        <v>199</v>
      </c>
      <c r="D17" s="219">
        <f>SUM(D15+D16)+0.01</f>
        <v>91760.04</v>
      </c>
      <c r="E17" s="38">
        <v>0</v>
      </c>
      <c r="F17" s="38">
        <f>SUM(F15+F16)+0.01</f>
        <v>91760.04</v>
      </c>
    </row>
    <row r="18" spans="1:6" ht="27.75" customHeight="1" x14ac:dyDescent="0.25">
      <c r="A18" s="302">
        <v>671211</v>
      </c>
      <c r="B18" s="32" t="s">
        <v>306</v>
      </c>
      <c r="C18" s="73"/>
      <c r="D18" s="218">
        <v>13272.28</v>
      </c>
      <c r="E18" s="27">
        <v>0</v>
      </c>
      <c r="F18" s="59">
        <f t="shared" ref="F18:F20" si="0">D18+E18</f>
        <v>13272.28</v>
      </c>
    </row>
    <row r="19" spans="1:6" ht="27.75" customHeight="1" x14ac:dyDescent="0.25">
      <c r="A19" s="302"/>
      <c r="B19" s="31" t="s">
        <v>239</v>
      </c>
      <c r="C19" s="73"/>
      <c r="D19" s="218">
        <v>19244.810000000001</v>
      </c>
      <c r="E19" s="27">
        <v>0</v>
      </c>
      <c r="F19" s="59">
        <f t="shared" si="0"/>
        <v>19244.810000000001</v>
      </c>
    </row>
    <row r="20" spans="1:6" ht="20.100000000000001" customHeight="1" x14ac:dyDescent="0.25">
      <c r="A20" s="303"/>
      <c r="B20" s="31" t="s">
        <v>69</v>
      </c>
      <c r="C20" s="74"/>
      <c r="D20" s="218">
        <v>13272.28</v>
      </c>
      <c r="E20" s="27">
        <v>0</v>
      </c>
      <c r="F20" s="59">
        <f t="shared" si="0"/>
        <v>13272.28</v>
      </c>
    </row>
    <row r="21" spans="1:6" ht="20.100000000000001" customHeight="1" x14ac:dyDescent="0.25">
      <c r="A21" s="46"/>
      <c r="B21" s="37" t="s">
        <v>232</v>
      </c>
      <c r="C21" s="80"/>
      <c r="D21" s="219">
        <f>SUM(D18:D20)</f>
        <v>45789.37</v>
      </c>
      <c r="E21" s="38">
        <f>SUM(E18:E20)</f>
        <v>0</v>
      </c>
      <c r="F21" s="159">
        <f>SUM(F18:F20)</f>
        <v>45789.37</v>
      </c>
    </row>
    <row r="22" spans="1:6" ht="20.100000000000001" customHeight="1" x14ac:dyDescent="0.25">
      <c r="A22" s="148"/>
      <c r="B22" s="37" t="s">
        <v>233</v>
      </c>
      <c r="C22" s="80"/>
      <c r="D22" s="219">
        <f>SUM(D17+D21)</f>
        <v>137549.41</v>
      </c>
      <c r="E22" s="38">
        <f>E17+E21</f>
        <v>0</v>
      </c>
      <c r="F22" s="38">
        <f>SUM(F17+F21)</f>
        <v>137549.41</v>
      </c>
    </row>
    <row r="23" spans="1:6" ht="20.100000000000001" customHeight="1" x14ac:dyDescent="0.25">
      <c r="A23" s="304">
        <v>67111</v>
      </c>
      <c r="B23" s="32" t="s">
        <v>231</v>
      </c>
      <c r="C23" s="73"/>
      <c r="D23" s="220">
        <f>SUM(D24:D28)</f>
        <v>4910.74</v>
      </c>
      <c r="E23" s="33">
        <f>SUM(E24:E28)</f>
        <v>67500</v>
      </c>
      <c r="F23" s="160">
        <f>D23+E23</f>
        <v>72410.740000000005</v>
      </c>
    </row>
    <row r="24" spans="1:6" ht="23.25" customHeight="1" x14ac:dyDescent="0.25">
      <c r="A24" s="302"/>
      <c r="B24" s="12" t="s">
        <v>228</v>
      </c>
      <c r="C24" s="73"/>
      <c r="D24" s="218">
        <v>663.61</v>
      </c>
      <c r="E24" s="27">
        <v>0</v>
      </c>
      <c r="F24" s="59">
        <f>D24+E24</f>
        <v>663.61</v>
      </c>
    </row>
    <row r="25" spans="1:6" ht="44.25" customHeight="1" x14ac:dyDescent="0.25">
      <c r="A25" s="302"/>
      <c r="B25" s="12" t="s">
        <v>361</v>
      </c>
      <c r="C25" s="73"/>
      <c r="D25" s="218">
        <v>0</v>
      </c>
      <c r="E25" s="27">
        <v>67500</v>
      </c>
      <c r="F25" s="59">
        <f>D25+E25</f>
        <v>67500</v>
      </c>
    </row>
    <row r="26" spans="1:6" ht="21" customHeight="1" x14ac:dyDescent="0.25">
      <c r="A26" s="302"/>
      <c r="B26" s="12" t="s">
        <v>229</v>
      </c>
      <c r="C26" s="73"/>
      <c r="D26" s="218">
        <v>1274.1400000000001</v>
      </c>
      <c r="E26" s="27">
        <v>0</v>
      </c>
      <c r="F26" s="59">
        <f>D26+E26</f>
        <v>1274.1400000000001</v>
      </c>
    </row>
    <row r="27" spans="1:6" ht="18.75" customHeight="1" x14ac:dyDescent="0.25">
      <c r="A27" s="303"/>
      <c r="B27" s="12" t="s">
        <v>230</v>
      </c>
      <c r="C27" s="73"/>
      <c r="D27" s="218">
        <v>2309.38</v>
      </c>
      <c r="E27" s="27">
        <v>0</v>
      </c>
      <c r="F27" s="59">
        <f>D27+E27</f>
        <v>2309.38</v>
      </c>
    </row>
    <row r="28" spans="1:6" ht="18.75" customHeight="1" x14ac:dyDescent="0.25">
      <c r="A28" s="270"/>
      <c r="B28" s="271" t="s">
        <v>352</v>
      </c>
      <c r="C28" s="73"/>
      <c r="D28" s="218">
        <v>663.61</v>
      </c>
      <c r="E28" s="27">
        <v>0</v>
      </c>
      <c r="F28" s="59">
        <f>D28+E28</f>
        <v>663.61</v>
      </c>
    </row>
    <row r="29" spans="1:6" ht="24" customHeight="1" x14ac:dyDescent="0.25">
      <c r="A29" s="330" t="s">
        <v>180</v>
      </c>
      <c r="B29" s="331"/>
      <c r="C29" s="102"/>
      <c r="D29" s="221">
        <f>SUM(D17+D23+D21)</f>
        <v>142460.15</v>
      </c>
      <c r="E29" s="103">
        <f>E23+E22</f>
        <v>67500</v>
      </c>
      <c r="F29" s="103">
        <f>SUM(F17+F23+F21)</f>
        <v>209960.15</v>
      </c>
    </row>
    <row r="30" spans="1:6" ht="14.25" customHeight="1" x14ac:dyDescent="0.25">
      <c r="A30" s="124"/>
      <c r="B30" s="124"/>
      <c r="C30" s="125"/>
      <c r="D30" s="222"/>
      <c r="E30" s="126"/>
      <c r="F30" s="126"/>
    </row>
    <row r="31" spans="1:6" ht="24" customHeight="1" x14ac:dyDescent="0.25">
      <c r="A31" s="127" t="s">
        <v>240</v>
      </c>
      <c r="B31" s="128"/>
      <c r="C31" s="130" t="s">
        <v>215</v>
      </c>
      <c r="D31" s="223">
        <f>SUM(D34+D40+D50+D55+D59+D62)</f>
        <v>1070180</v>
      </c>
      <c r="E31" s="129">
        <f>SUM(E34+E40+E50+E55+E59+E62)</f>
        <v>0</v>
      </c>
      <c r="F31" s="129">
        <f>SUM(F34+F40+F50+F55+F59+F62)</f>
        <v>1070180</v>
      </c>
    </row>
    <row r="32" spans="1:6" ht="15.75" customHeight="1" x14ac:dyDescent="0.25">
      <c r="A32" s="25" t="s">
        <v>201</v>
      </c>
      <c r="B32" s="108">
        <v>1023115</v>
      </c>
      <c r="C32" s="300" t="s">
        <v>205</v>
      </c>
      <c r="D32" s="290"/>
      <c r="E32" s="291"/>
      <c r="F32" s="292"/>
    </row>
    <row r="33" spans="1:6" ht="15.75" customHeight="1" x14ac:dyDescent="0.25">
      <c r="A33" s="121" t="s">
        <v>216</v>
      </c>
      <c r="B33" s="120"/>
      <c r="C33" s="301"/>
      <c r="D33" s="293"/>
      <c r="E33" s="294"/>
      <c r="F33" s="295"/>
    </row>
    <row r="34" spans="1:6" ht="19.5" customHeight="1" x14ac:dyDescent="0.25">
      <c r="A34" s="104" t="s">
        <v>186</v>
      </c>
      <c r="B34" s="7" t="s">
        <v>7</v>
      </c>
      <c r="C34" s="7" t="s">
        <v>219</v>
      </c>
      <c r="D34" s="224">
        <f>SUM(D35:D39)</f>
        <v>2680</v>
      </c>
      <c r="E34" s="35">
        <f>SUM(E35:E38)+E39</f>
        <v>0</v>
      </c>
      <c r="F34" s="60">
        <f>SUM(F35:F39)</f>
        <v>2680</v>
      </c>
    </row>
    <row r="35" spans="1:6" ht="26.1" customHeight="1" x14ac:dyDescent="0.25">
      <c r="A35" s="148">
        <v>66313</v>
      </c>
      <c r="B35" s="114" t="s">
        <v>359</v>
      </c>
      <c r="C35" s="98"/>
      <c r="D35" s="225">
        <v>0</v>
      </c>
      <c r="E35" s="138"/>
      <c r="F35" s="139">
        <f t="shared" ref="F35" si="1">D35+E35</f>
        <v>0</v>
      </c>
    </row>
    <row r="36" spans="1:6" ht="26.1" customHeight="1" x14ac:dyDescent="0.25">
      <c r="A36" s="148">
        <v>66314</v>
      </c>
      <c r="B36" s="114" t="s">
        <v>77</v>
      </c>
      <c r="C36" s="98" t="s">
        <v>88</v>
      </c>
      <c r="D36" s="225">
        <v>650</v>
      </c>
      <c r="E36" s="138"/>
      <c r="F36" s="139">
        <f t="shared" ref="F36:F39" si="2">D36+E36</f>
        <v>650</v>
      </c>
    </row>
    <row r="37" spans="1:6" ht="26.1" customHeight="1" x14ac:dyDescent="0.25">
      <c r="A37" s="179">
        <v>66324</v>
      </c>
      <c r="B37" s="114" t="s">
        <v>175</v>
      </c>
      <c r="C37" s="98" t="s">
        <v>202</v>
      </c>
      <c r="D37" s="225">
        <v>0</v>
      </c>
      <c r="E37" s="138">
        <v>0</v>
      </c>
      <c r="F37" s="139">
        <f t="shared" si="2"/>
        <v>0</v>
      </c>
    </row>
    <row r="38" spans="1:6" ht="26.1" customHeight="1" x14ac:dyDescent="0.25">
      <c r="A38" s="179">
        <v>66311</v>
      </c>
      <c r="B38" s="114" t="s">
        <v>273</v>
      </c>
      <c r="C38" s="99" t="s">
        <v>287</v>
      </c>
      <c r="D38" s="226">
        <v>130</v>
      </c>
      <c r="E38" s="138">
        <v>0</v>
      </c>
      <c r="F38" s="138">
        <f t="shared" si="2"/>
        <v>130</v>
      </c>
    </row>
    <row r="39" spans="1:6" ht="24" customHeight="1" x14ac:dyDescent="0.25">
      <c r="A39" s="47">
        <v>92211</v>
      </c>
      <c r="B39" s="153" t="s">
        <v>187</v>
      </c>
      <c r="C39" s="99" t="s">
        <v>179</v>
      </c>
      <c r="D39" s="227">
        <v>1900</v>
      </c>
      <c r="E39" s="138"/>
      <c r="F39" s="140">
        <f t="shared" si="2"/>
        <v>1900</v>
      </c>
    </row>
    <row r="40" spans="1:6" ht="18" customHeight="1" x14ac:dyDescent="0.25">
      <c r="A40" s="104" t="s">
        <v>185</v>
      </c>
      <c r="B40" s="4" t="s">
        <v>8</v>
      </c>
      <c r="C40" s="7" t="s">
        <v>219</v>
      </c>
      <c r="D40" s="224">
        <f>SUM(D41:D47)</f>
        <v>50200</v>
      </c>
      <c r="E40" s="66">
        <f>SUM(E41:E47)</f>
        <v>0</v>
      </c>
      <c r="F40" s="60">
        <f>SUM(F41:F47)</f>
        <v>50200</v>
      </c>
    </row>
    <row r="41" spans="1:6" ht="24" customHeight="1" x14ac:dyDescent="0.25">
      <c r="A41" s="95">
        <v>64132</v>
      </c>
      <c r="B41" s="109" t="s">
        <v>3</v>
      </c>
      <c r="C41" s="144" t="s">
        <v>89</v>
      </c>
      <c r="D41" s="228">
        <v>70</v>
      </c>
      <c r="E41" s="272"/>
      <c r="F41" s="145">
        <f t="shared" ref="F41:F47" si="3">D41+E41</f>
        <v>70</v>
      </c>
    </row>
    <row r="42" spans="1:6" ht="24" customHeight="1" x14ac:dyDescent="0.25">
      <c r="A42" s="95">
        <v>66142</v>
      </c>
      <c r="B42" s="45" t="s">
        <v>308</v>
      </c>
      <c r="C42" s="197" t="s">
        <v>307</v>
      </c>
      <c r="D42" s="229">
        <v>1330</v>
      </c>
      <c r="E42" s="272"/>
      <c r="F42" s="145">
        <f t="shared" si="3"/>
        <v>1330</v>
      </c>
    </row>
    <row r="43" spans="1:6" ht="27" customHeight="1" x14ac:dyDescent="0.25">
      <c r="A43" s="112">
        <v>66151</v>
      </c>
      <c r="B43" s="97" t="s">
        <v>282</v>
      </c>
      <c r="C43" s="30" t="s">
        <v>90</v>
      </c>
      <c r="D43" s="229">
        <v>43000</v>
      </c>
      <c r="E43" s="276"/>
      <c r="F43" s="145">
        <f t="shared" si="3"/>
        <v>43000</v>
      </c>
    </row>
    <row r="44" spans="1:6" ht="24" customHeight="1" x14ac:dyDescent="0.25">
      <c r="A44" s="47">
        <v>65268</v>
      </c>
      <c r="B44" s="12" t="s">
        <v>56</v>
      </c>
      <c r="C44" s="182" t="s">
        <v>288</v>
      </c>
      <c r="D44" s="229">
        <v>400</v>
      </c>
      <c r="E44" s="272"/>
      <c r="F44" s="145">
        <f t="shared" si="3"/>
        <v>400</v>
      </c>
    </row>
    <row r="45" spans="1:6" ht="26.1" customHeight="1" x14ac:dyDescent="0.25">
      <c r="A45" s="179">
        <v>66311</v>
      </c>
      <c r="B45" s="114" t="s">
        <v>353</v>
      </c>
      <c r="C45" s="99"/>
      <c r="D45" s="226">
        <v>270</v>
      </c>
      <c r="E45" s="142"/>
      <c r="F45" s="138">
        <f t="shared" si="3"/>
        <v>270</v>
      </c>
    </row>
    <row r="46" spans="1:6" ht="24" customHeight="1" x14ac:dyDescent="0.25">
      <c r="A46" s="136">
        <v>68311</v>
      </c>
      <c r="B46" s="12" t="s">
        <v>344</v>
      </c>
      <c r="C46" s="182" t="s">
        <v>349</v>
      </c>
      <c r="D46" s="225">
        <v>130</v>
      </c>
      <c r="E46" s="272"/>
      <c r="F46" s="145">
        <f t="shared" si="3"/>
        <v>130</v>
      </c>
    </row>
    <row r="47" spans="1:6" ht="24" customHeight="1" x14ac:dyDescent="0.25">
      <c r="A47" s="136">
        <v>92211</v>
      </c>
      <c r="B47" s="30" t="s">
        <v>187</v>
      </c>
      <c r="C47" s="78" t="s">
        <v>178</v>
      </c>
      <c r="D47" s="230">
        <v>5000</v>
      </c>
      <c r="E47" s="142"/>
      <c r="F47" s="61">
        <f t="shared" si="3"/>
        <v>5000</v>
      </c>
    </row>
    <row r="48" spans="1:6" ht="24" customHeight="1" x14ac:dyDescent="0.25">
      <c r="A48" s="115"/>
      <c r="B48" s="116"/>
      <c r="C48" s="96"/>
      <c r="D48" s="227"/>
      <c r="E48" s="29"/>
      <c r="F48" s="131"/>
    </row>
    <row r="49" spans="1:6" ht="24" customHeight="1" x14ac:dyDescent="0.25">
      <c r="B49" s="2"/>
      <c r="C49" s="2"/>
      <c r="D49" s="226"/>
      <c r="E49" s="1"/>
      <c r="F49" s="62" t="s">
        <v>84</v>
      </c>
    </row>
    <row r="50" spans="1:6" ht="23.25" customHeight="1" x14ac:dyDescent="0.25">
      <c r="A50" s="111" t="s">
        <v>184</v>
      </c>
      <c r="B50" s="67" t="s">
        <v>9</v>
      </c>
      <c r="C50" s="7" t="s">
        <v>219</v>
      </c>
      <c r="D50" s="224">
        <f>SUM(D51:D54)</f>
        <v>11470</v>
      </c>
      <c r="E50" s="209">
        <f>SUM(E51:E53)+E54</f>
        <v>0</v>
      </c>
      <c r="F50" s="209">
        <f>SUM(F51:F54)</f>
        <v>11470</v>
      </c>
    </row>
    <row r="51" spans="1:6" ht="24" customHeight="1" x14ac:dyDescent="0.25">
      <c r="A51" s="47">
        <v>65264</v>
      </c>
      <c r="B51" s="12" t="s">
        <v>46</v>
      </c>
      <c r="C51" s="183" t="s">
        <v>289</v>
      </c>
      <c r="D51" s="231">
        <v>11200</v>
      </c>
      <c r="E51" s="138">
        <v>0</v>
      </c>
      <c r="F51" s="143">
        <f>D51+E51</f>
        <v>11200</v>
      </c>
    </row>
    <row r="52" spans="1:6" ht="26.25" customHeight="1" x14ac:dyDescent="0.25">
      <c r="A52" s="47">
        <v>65268</v>
      </c>
      <c r="B52" s="97" t="s">
        <v>309</v>
      </c>
      <c r="C52" s="183" t="s">
        <v>92</v>
      </c>
      <c r="D52" s="226">
        <v>130</v>
      </c>
      <c r="E52" s="138">
        <v>0</v>
      </c>
      <c r="F52" s="143">
        <f t="shared" ref="F52:F53" si="4">D52+E52</f>
        <v>130</v>
      </c>
    </row>
    <row r="53" spans="1:6" ht="26.25" customHeight="1" x14ac:dyDescent="0.25">
      <c r="A53" s="135">
        <v>652690</v>
      </c>
      <c r="B53" s="30" t="s">
        <v>310</v>
      </c>
      <c r="C53" s="184" t="s">
        <v>91</v>
      </c>
      <c r="D53" s="229">
        <v>140</v>
      </c>
      <c r="E53" s="138">
        <v>0</v>
      </c>
      <c r="F53" s="143">
        <f t="shared" si="4"/>
        <v>140</v>
      </c>
    </row>
    <row r="54" spans="1:6" ht="21" customHeight="1" x14ac:dyDescent="0.25">
      <c r="A54" s="136">
        <v>92211</v>
      </c>
      <c r="B54" s="30" t="s">
        <v>187</v>
      </c>
      <c r="C54" s="78" t="s">
        <v>93</v>
      </c>
      <c r="D54" s="232">
        <v>0</v>
      </c>
      <c r="E54" s="137">
        <v>0</v>
      </c>
      <c r="F54" s="141">
        <v>0</v>
      </c>
    </row>
    <row r="55" spans="1:6" ht="23.25" customHeight="1" x14ac:dyDescent="0.25">
      <c r="A55" s="161" t="s">
        <v>183</v>
      </c>
      <c r="B55" s="67" t="s">
        <v>86</v>
      </c>
      <c r="C55" s="7" t="s">
        <v>219</v>
      </c>
      <c r="D55" s="233">
        <f>SUM(D56:D58)</f>
        <v>970480</v>
      </c>
      <c r="E55" s="34">
        <f>SUM(E56:E58)</f>
        <v>0</v>
      </c>
      <c r="F55" s="34">
        <f>SUM(F56:F58)</f>
        <v>970480</v>
      </c>
    </row>
    <row r="56" spans="1:6" ht="42" customHeight="1" x14ac:dyDescent="0.25">
      <c r="A56" s="112">
        <v>63622</v>
      </c>
      <c r="B56" s="12" t="s">
        <v>262</v>
      </c>
      <c r="C56" s="79" t="s">
        <v>275</v>
      </c>
      <c r="D56" s="255">
        <v>130</v>
      </c>
      <c r="E56" s="204">
        <v>0</v>
      </c>
      <c r="F56" s="206">
        <f>D56+E56</f>
        <v>130</v>
      </c>
    </row>
    <row r="57" spans="1:6" ht="24" customHeight="1" x14ac:dyDescent="0.25">
      <c r="A57" s="47">
        <v>92211</v>
      </c>
      <c r="B57" s="12" t="s">
        <v>187</v>
      </c>
      <c r="C57" s="78" t="s">
        <v>177</v>
      </c>
      <c r="D57" s="257">
        <v>350</v>
      </c>
      <c r="E57" s="204">
        <v>0</v>
      </c>
      <c r="F57" s="206">
        <f t="shared" ref="F57:F58" si="5">D57+E57</f>
        <v>350</v>
      </c>
    </row>
    <row r="58" spans="1:6" ht="42.75" customHeight="1" x14ac:dyDescent="0.25">
      <c r="A58" s="112">
        <v>63612</v>
      </c>
      <c r="B58" s="12" t="s">
        <v>330</v>
      </c>
      <c r="C58" s="79" t="s">
        <v>94</v>
      </c>
      <c r="D58" s="257">
        <v>970000</v>
      </c>
      <c r="E58" s="204">
        <v>0</v>
      </c>
      <c r="F58" s="206">
        <f t="shared" si="5"/>
        <v>970000</v>
      </c>
    </row>
    <row r="59" spans="1:6" ht="24.75" customHeight="1" x14ac:dyDescent="0.25">
      <c r="A59" s="111" t="s">
        <v>182</v>
      </c>
      <c r="B59" s="67" t="s">
        <v>10</v>
      </c>
      <c r="C59" s="164" t="s">
        <v>219</v>
      </c>
      <c r="D59" s="165">
        <f t="shared" ref="D59:E59" si="6">SUM(D60:D61)</f>
        <v>8000</v>
      </c>
      <c r="E59" s="165">
        <f t="shared" si="6"/>
        <v>0</v>
      </c>
      <c r="F59" s="165">
        <f>SUM(F60:F61)</f>
        <v>8000</v>
      </c>
    </row>
    <row r="60" spans="1:6" ht="24" customHeight="1" x14ac:dyDescent="0.25">
      <c r="A60" s="95">
        <v>63613</v>
      </c>
      <c r="B60" s="97" t="s">
        <v>5</v>
      </c>
      <c r="C60" s="96" t="s">
        <v>87</v>
      </c>
      <c r="D60" s="231">
        <v>8000</v>
      </c>
      <c r="E60" s="138"/>
      <c r="F60" s="142">
        <f t="shared" ref="F60:F61" si="7">D60+E60</f>
        <v>8000</v>
      </c>
    </row>
    <row r="61" spans="1:6" ht="24" customHeight="1" x14ac:dyDescent="0.25">
      <c r="A61" s="95">
        <v>92211</v>
      </c>
      <c r="B61" s="97" t="s">
        <v>341</v>
      </c>
      <c r="C61" s="96" t="s">
        <v>342</v>
      </c>
      <c r="D61" s="231">
        <v>0</v>
      </c>
      <c r="E61" s="138">
        <v>0</v>
      </c>
      <c r="F61" s="142">
        <f t="shared" si="7"/>
        <v>0</v>
      </c>
    </row>
    <row r="62" spans="1:6" ht="30.75" customHeight="1" x14ac:dyDescent="0.25">
      <c r="A62" s="162" t="s">
        <v>181</v>
      </c>
      <c r="B62" s="67" t="s">
        <v>76</v>
      </c>
      <c r="C62" s="67"/>
      <c r="D62" s="258">
        <f>SUM(D63:D67)</f>
        <v>27350</v>
      </c>
      <c r="E62" s="163">
        <f>SUM(E63:E67)</f>
        <v>0</v>
      </c>
      <c r="F62" s="163">
        <f>SUM(F63:F67)</f>
        <v>27350</v>
      </c>
    </row>
    <row r="63" spans="1:6" ht="30.75" customHeight="1" x14ac:dyDescent="0.25">
      <c r="A63" s="135">
        <v>63811</v>
      </c>
      <c r="B63" s="12" t="s">
        <v>339</v>
      </c>
      <c r="C63" s="75" t="s">
        <v>243</v>
      </c>
      <c r="D63" s="255">
        <v>3900</v>
      </c>
      <c r="E63" s="204">
        <v>0</v>
      </c>
      <c r="F63" s="206">
        <f>D63+E63</f>
        <v>3900</v>
      </c>
    </row>
    <row r="64" spans="1:6" ht="30.75" customHeight="1" x14ac:dyDescent="0.25">
      <c r="A64" s="135">
        <v>63813</v>
      </c>
      <c r="B64" s="12" t="s">
        <v>354</v>
      </c>
      <c r="C64" s="75" t="s">
        <v>243</v>
      </c>
      <c r="D64" s="255">
        <v>1990</v>
      </c>
      <c r="E64" s="204">
        <v>0</v>
      </c>
      <c r="F64" s="206">
        <f>D64+E64</f>
        <v>1990</v>
      </c>
    </row>
    <row r="65" spans="1:6" ht="42.75" customHeight="1" x14ac:dyDescent="0.25">
      <c r="A65" s="112">
        <v>63612</v>
      </c>
      <c r="B65" s="12" t="s">
        <v>355</v>
      </c>
      <c r="C65" s="79"/>
      <c r="D65" s="257">
        <v>1450</v>
      </c>
      <c r="E65" s="204">
        <v>0</v>
      </c>
      <c r="F65" s="206">
        <f t="shared" ref="F65" si="8">D65+E65</f>
        <v>1450</v>
      </c>
    </row>
    <row r="66" spans="1:6" ht="30.75" customHeight="1" x14ac:dyDescent="0.25">
      <c r="A66" s="135">
        <v>64132</v>
      </c>
      <c r="B66" s="109" t="s">
        <v>274</v>
      </c>
      <c r="C66" s="185" t="s">
        <v>290</v>
      </c>
      <c r="D66" s="259">
        <v>10</v>
      </c>
      <c r="E66" s="204">
        <v>0</v>
      </c>
      <c r="F66" s="210">
        <f>D66+E66</f>
        <v>10</v>
      </c>
    </row>
    <row r="67" spans="1:6" ht="24" customHeight="1" x14ac:dyDescent="0.25">
      <c r="A67" s="47">
        <v>92211</v>
      </c>
      <c r="B67" s="22" t="s">
        <v>188</v>
      </c>
      <c r="C67" s="22"/>
      <c r="D67" s="260">
        <v>20000</v>
      </c>
      <c r="E67" s="261">
        <v>0</v>
      </c>
      <c r="F67" s="210">
        <f>D67+E67</f>
        <v>20000</v>
      </c>
    </row>
    <row r="68" spans="1:6" ht="18" customHeight="1" x14ac:dyDescent="0.25">
      <c r="A68" s="36"/>
      <c r="B68" s="8"/>
      <c r="C68" s="8"/>
      <c r="D68" s="235"/>
      <c r="E68" s="29"/>
      <c r="F68" s="62"/>
    </row>
    <row r="69" spans="1:6" ht="18" customHeight="1" x14ac:dyDescent="0.25">
      <c r="A69" s="36"/>
      <c r="B69" s="8"/>
      <c r="C69" s="8"/>
      <c r="D69" s="235"/>
      <c r="E69" s="29"/>
      <c r="F69" s="62"/>
    </row>
    <row r="70" spans="1:6" ht="18" customHeight="1" x14ac:dyDescent="0.25">
      <c r="A70" s="36"/>
      <c r="B70" s="8"/>
      <c r="C70" s="8"/>
      <c r="D70" s="235"/>
      <c r="E70" s="29"/>
      <c r="F70" s="62"/>
    </row>
    <row r="71" spans="1:6" ht="18" customHeight="1" x14ac:dyDescent="0.25">
      <c r="A71" s="36"/>
      <c r="B71" s="8"/>
      <c r="C71" s="8"/>
      <c r="D71" s="235"/>
      <c r="E71" s="29"/>
      <c r="F71" s="62"/>
    </row>
    <row r="72" spans="1:6" ht="18" customHeight="1" x14ac:dyDescent="0.25">
      <c r="A72" s="36"/>
      <c r="B72" s="8"/>
      <c r="C72" s="8"/>
      <c r="D72" s="235"/>
      <c r="E72" s="29"/>
      <c r="F72" s="62"/>
    </row>
    <row r="73" spans="1:6" ht="18" customHeight="1" x14ac:dyDescent="0.25">
      <c r="A73" s="36"/>
      <c r="B73" s="8"/>
      <c r="C73" s="8"/>
      <c r="D73" s="235"/>
      <c r="E73" s="29"/>
      <c r="F73" s="62"/>
    </row>
    <row r="74" spans="1:6" ht="18" customHeight="1" x14ac:dyDescent="0.25">
      <c r="A74" s="36"/>
      <c r="B74" s="8"/>
      <c r="C74" s="8"/>
      <c r="D74" s="235"/>
      <c r="E74" s="29"/>
      <c r="F74" s="62"/>
    </row>
    <row r="75" spans="1:6" ht="18" customHeight="1" x14ac:dyDescent="0.25">
      <c r="A75" s="36"/>
      <c r="B75" s="8"/>
      <c r="C75" s="8"/>
      <c r="D75" s="235"/>
      <c r="E75" s="29"/>
      <c r="F75" s="62"/>
    </row>
    <row r="76" spans="1:6" ht="18" customHeight="1" x14ac:dyDescent="0.25">
      <c r="A76" s="36"/>
      <c r="B76" s="8"/>
      <c r="C76" s="8"/>
      <c r="D76" s="235"/>
      <c r="E76" s="29"/>
      <c r="F76" s="62"/>
    </row>
    <row r="77" spans="1:6" ht="18" customHeight="1" x14ac:dyDescent="0.25">
      <c r="A77" s="36"/>
      <c r="B77" s="8"/>
      <c r="C77" s="8"/>
      <c r="D77" s="235"/>
      <c r="E77" s="29"/>
      <c r="F77" s="62"/>
    </row>
    <row r="78" spans="1:6" ht="18" customHeight="1" x14ac:dyDescent="0.25">
      <c r="A78" s="36"/>
      <c r="B78" s="8"/>
      <c r="C78" s="8"/>
      <c r="D78" s="235"/>
      <c r="E78" s="29"/>
      <c r="F78" s="62"/>
    </row>
    <row r="79" spans="1:6" ht="18" customHeight="1" x14ac:dyDescent="0.25">
      <c r="A79" s="36"/>
      <c r="B79" s="8"/>
      <c r="C79" s="8"/>
      <c r="D79" s="235"/>
      <c r="E79" s="29"/>
      <c r="F79" s="62"/>
    </row>
    <row r="80" spans="1:6" ht="18" customHeight="1" x14ac:dyDescent="0.25">
      <c r="A80" s="36"/>
      <c r="B80" s="8"/>
      <c r="C80" s="8"/>
      <c r="D80" s="235"/>
      <c r="E80" s="29"/>
      <c r="F80" s="62"/>
    </row>
    <row r="81" spans="1:6" ht="18" customHeight="1" x14ac:dyDescent="0.25">
      <c r="A81" s="36"/>
      <c r="B81" s="8"/>
      <c r="C81" s="8"/>
      <c r="D81" s="235"/>
      <c r="E81" s="29"/>
      <c r="F81" s="62"/>
    </row>
    <row r="82" spans="1:6" ht="18" customHeight="1" x14ac:dyDescent="0.25">
      <c r="A82" s="36"/>
      <c r="B82" s="8"/>
      <c r="C82" s="8"/>
      <c r="D82" s="235"/>
      <c r="E82" s="29"/>
      <c r="F82" s="62"/>
    </row>
    <row r="83" spans="1:6" ht="18" customHeight="1" x14ac:dyDescent="0.25">
      <c r="A83" s="36"/>
      <c r="B83" s="8"/>
      <c r="C83" s="8"/>
      <c r="D83" s="235"/>
      <c r="E83" s="29"/>
      <c r="F83" s="62"/>
    </row>
    <row r="84" spans="1:6" ht="18" customHeight="1" x14ac:dyDescent="0.25">
      <c r="A84" s="36"/>
      <c r="B84" s="8"/>
      <c r="C84" s="8"/>
      <c r="D84" s="235"/>
      <c r="E84" s="29"/>
      <c r="F84" s="62"/>
    </row>
    <row r="85" spans="1:6" ht="18" customHeight="1" x14ac:dyDescent="0.25">
      <c r="A85" s="36"/>
      <c r="B85" s="8"/>
      <c r="C85" s="8"/>
      <c r="D85" s="235"/>
      <c r="E85" s="29"/>
      <c r="F85" s="62"/>
    </row>
    <row r="86" spans="1:6" ht="18" customHeight="1" x14ac:dyDescent="0.25">
      <c r="A86" s="36"/>
      <c r="B86" s="8"/>
      <c r="C86" s="8"/>
      <c r="D86" s="235"/>
      <c r="E86" s="29"/>
      <c r="F86" s="62"/>
    </row>
    <row r="87" spans="1:6" ht="18" customHeight="1" x14ac:dyDescent="0.25">
      <c r="A87" s="36"/>
      <c r="B87" s="8"/>
      <c r="C87" s="8"/>
      <c r="D87" s="235"/>
      <c r="E87" s="29"/>
      <c r="F87" s="62"/>
    </row>
    <row r="88" spans="1:6" ht="24" customHeight="1" x14ac:dyDescent="0.25">
      <c r="B88" s="2"/>
      <c r="C88" s="2"/>
      <c r="D88" s="226"/>
      <c r="E88" s="1"/>
      <c r="F88" s="62" t="s">
        <v>217</v>
      </c>
    </row>
    <row r="89" spans="1:6" ht="15" customHeight="1" x14ac:dyDescent="0.25">
      <c r="A89" s="281" t="s">
        <v>197</v>
      </c>
      <c r="B89" s="283" t="s">
        <v>1</v>
      </c>
      <c r="C89" s="285" t="s">
        <v>198</v>
      </c>
      <c r="D89" s="214" t="s">
        <v>58</v>
      </c>
      <c r="E89" s="279" t="s">
        <v>81</v>
      </c>
      <c r="F89" s="57" t="s">
        <v>82</v>
      </c>
    </row>
    <row r="90" spans="1:6" ht="15" customHeight="1" x14ac:dyDescent="0.25">
      <c r="A90" s="282"/>
      <c r="B90" s="284"/>
      <c r="C90" s="286"/>
      <c r="D90" s="215">
        <v>2023</v>
      </c>
      <c r="E90" s="280"/>
      <c r="F90" s="58" t="s">
        <v>351</v>
      </c>
    </row>
    <row r="91" spans="1:6" ht="24" customHeight="1" x14ac:dyDescent="0.25">
      <c r="A91" s="70">
        <v>3</v>
      </c>
      <c r="B91" s="71" t="s">
        <v>11</v>
      </c>
      <c r="C91" s="130" t="s">
        <v>215</v>
      </c>
      <c r="D91" s="236">
        <f>D167</f>
        <v>1070180</v>
      </c>
      <c r="E91" s="72">
        <f>SUM(E95+E167)</f>
        <v>67500</v>
      </c>
      <c r="F91" s="72">
        <f>F95+F171+F182+F212+F224+F237+F258</f>
        <v>1280140.1499999999</v>
      </c>
    </row>
    <row r="92" spans="1:6" ht="15.75" customHeight="1" x14ac:dyDescent="0.25">
      <c r="A92" s="121" t="s">
        <v>212</v>
      </c>
      <c r="B92" s="314" t="s">
        <v>196</v>
      </c>
      <c r="C92" s="314"/>
      <c r="D92" s="314"/>
      <c r="E92" s="314"/>
      <c r="F92" s="315"/>
    </row>
    <row r="93" spans="1:6" ht="15.75" customHeight="1" x14ac:dyDescent="0.25">
      <c r="A93" s="316" t="s">
        <v>214</v>
      </c>
      <c r="B93" s="316"/>
      <c r="C93" s="316"/>
      <c r="D93" s="316"/>
      <c r="E93" s="316"/>
      <c r="F93" s="317"/>
    </row>
    <row r="94" spans="1:6" ht="15.75" customHeight="1" x14ac:dyDescent="0.25">
      <c r="A94" s="121" t="s">
        <v>201</v>
      </c>
      <c r="B94" s="318" t="s">
        <v>218</v>
      </c>
      <c r="C94" s="318"/>
      <c r="D94" s="318"/>
      <c r="E94" s="318"/>
      <c r="F94" s="319"/>
    </row>
    <row r="95" spans="1:6" ht="24" customHeight="1" x14ac:dyDescent="0.25">
      <c r="A95" s="312" t="s">
        <v>242</v>
      </c>
      <c r="B95" s="313"/>
      <c r="C95" s="132"/>
      <c r="D95" s="256">
        <f>SUM(D96+D143)</f>
        <v>142460.15</v>
      </c>
      <c r="E95" s="205">
        <f>E96+E143</f>
        <v>67500</v>
      </c>
      <c r="F95" s="205">
        <f>SUM(F96+F143)</f>
        <v>209960.14999999997</v>
      </c>
    </row>
    <row r="96" spans="1:6" ht="24" customHeight="1" x14ac:dyDescent="0.25">
      <c r="A96" s="106" t="s">
        <v>6</v>
      </c>
      <c r="B96" s="68" t="s">
        <v>12</v>
      </c>
      <c r="C96" s="68" t="s">
        <v>199</v>
      </c>
      <c r="D96" s="237">
        <f>SUM(D97:D122)+SUM(D127:D142)</f>
        <v>91760.04</v>
      </c>
      <c r="E96" s="54">
        <f>SUM(E97:E122)+SUM(E127:E142)</f>
        <v>67500</v>
      </c>
      <c r="F96" s="54">
        <f>SUM(F97:F122)+ SUM(F127:F142)</f>
        <v>159260.03999999998</v>
      </c>
    </row>
    <row r="97" spans="1:6" ht="24" customHeight="1" x14ac:dyDescent="0.25">
      <c r="A97" s="43">
        <v>321190</v>
      </c>
      <c r="B97" s="23" t="s">
        <v>66</v>
      </c>
      <c r="C97" s="83" t="s">
        <v>95</v>
      </c>
      <c r="D97" s="229">
        <v>2654.46</v>
      </c>
      <c r="E97" s="113">
        <v>0</v>
      </c>
      <c r="F97" s="63">
        <f>D97+E97</f>
        <v>2654.46</v>
      </c>
    </row>
    <row r="98" spans="1:6" ht="24" customHeight="1" x14ac:dyDescent="0.25">
      <c r="A98" s="43">
        <v>321210</v>
      </c>
      <c r="B98" s="21" t="s">
        <v>67</v>
      </c>
      <c r="C98" s="84" t="s">
        <v>96</v>
      </c>
      <c r="D98" s="229">
        <v>33140.89</v>
      </c>
      <c r="E98" s="113">
        <v>0</v>
      </c>
      <c r="F98" s="334">
        <f t="shared" ref="F98:F122" si="9">D98+E98</f>
        <v>33140.89</v>
      </c>
    </row>
    <row r="99" spans="1:6" ht="24" customHeight="1" x14ac:dyDescent="0.25">
      <c r="A99" s="44">
        <v>321310</v>
      </c>
      <c r="B99" s="20" t="s">
        <v>47</v>
      </c>
      <c r="C99" s="85" t="s">
        <v>97</v>
      </c>
      <c r="D99" s="238">
        <v>663.61</v>
      </c>
      <c r="E99" s="113">
        <v>0</v>
      </c>
      <c r="F99" s="334">
        <f t="shared" si="9"/>
        <v>663.61</v>
      </c>
    </row>
    <row r="100" spans="1:6" ht="24" customHeight="1" x14ac:dyDescent="0.25">
      <c r="A100" s="43">
        <v>321490</v>
      </c>
      <c r="B100" s="21" t="s">
        <v>13</v>
      </c>
      <c r="C100" s="84" t="s">
        <v>98</v>
      </c>
      <c r="D100" s="229">
        <v>0</v>
      </c>
      <c r="E100" s="113">
        <v>0</v>
      </c>
      <c r="F100" s="334">
        <f t="shared" si="9"/>
        <v>0</v>
      </c>
    </row>
    <row r="101" spans="1:6" ht="24" customHeight="1" x14ac:dyDescent="0.25">
      <c r="A101" s="43">
        <v>322110</v>
      </c>
      <c r="B101" s="20" t="s">
        <v>14</v>
      </c>
      <c r="C101" s="85" t="s">
        <v>99</v>
      </c>
      <c r="D101" s="229">
        <v>3278.25</v>
      </c>
      <c r="E101" s="113">
        <v>0</v>
      </c>
      <c r="F101" s="334">
        <f t="shared" si="9"/>
        <v>3278.25</v>
      </c>
    </row>
    <row r="102" spans="1:6" ht="27" customHeight="1" x14ac:dyDescent="0.25">
      <c r="A102" s="43">
        <v>322190</v>
      </c>
      <c r="B102" s="20" t="s">
        <v>48</v>
      </c>
      <c r="C102" s="85" t="s">
        <v>100</v>
      </c>
      <c r="D102" s="229">
        <v>1725.4</v>
      </c>
      <c r="E102" s="113">
        <v>3875</v>
      </c>
      <c r="F102" s="334">
        <f t="shared" si="9"/>
        <v>5600.4</v>
      </c>
    </row>
    <row r="103" spans="1:6" ht="24" customHeight="1" x14ac:dyDescent="0.25">
      <c r="A103" s="43">
        <v>322290</v>
      </c>
      <c r="B103" s="23" t="s">
        <v>49</v>
      </c>
      <c r="C103" s="83" t="s">
        <v>101</v>
      </c>
      <c r="D103" s="229">
        <v>3981.68</v>
      </c>
      <c r="E103" s="113">
        <v>0</v>
      </c>
      <c r="F103" s="334">
        <f t="shared" si="9"/>
        <v>3981.68</v>
      </c>
    </row>
    <row r="104" spans="1:6" ht="24" customHeight="1" x14ac:dyDescent="0.25">
      <c r="A104" s="43">
        <v>322310</v>
      </c>
      <c r="B104" s="21" t="s">
        <v>15</v>
      </c>
      <c r="C104" s="84" t="s">
        <v>102</v>
      </c>
      <c r="D104" s="229">
        <v>5043.47</v>
      </c>
      <c r="E104" s="113">
        <v>0</v>
      </c>
      <c r="F104" s="334">
        <f t="shared" si="9"/>
        <v>5043.47</v>
      </c>
    </row>
    <row r="105" spans="1:6" ht="24" customHeight="1" x14ac:dyDescent="0.25">
      <c r="A105" s="43">
        <v>322330</v>
      </c>
      <c r="B105" s="21" t="s">
        <v>16</v>
      </c>
      <c r="C105" s="84" t="s">
        <v>103</v>
      </c>
      <c r="D105" s="229">
        <v>7034.31</v>
      </c>
      <c r="E105" s="113">
        <v>0</v>
      </c>
      <c r="F105" s="334">
        <f t="shared" si="9"/>
        <v>7034.31</v>
      </c>
    </row>
    <row r="106" spans="1:6" ht="24" customHeight="1" x14ac:dyDescent="0.25">
      <c r="A106" s="43">
        <v>322340</v>
      </c>
      <c r="B106" s="21" t="s">
        <v>17</v>
      </c>
      <c r="C106" s="84" t="s">
        <v>104</v>
      </c>
      <c r="D106" s="229">
        <v>663.61</v>
      </c>
      <c r="E106" s="113">
        <v>0</v>
      </c>
      <c r="F106" s="334">
        <f t="shared" si="9"/>
        <v>663.61</v>
      </c>
    </row>
    <row r="107" spans="1:6" ht="29.25" customHeight="1" x14ac:dyDescent="0.25">
      <c r="A107" s="44">
        <v>322440</v>
      </c>
      <c r="B107" s="20" t="s">
        <v>50</v>
      </c>
      <c r="C107" s="85" t="s">
        <v>105</v>
      </c>
      <c r="D107" s="238">
        <v>1990.84</v>
      </c>
      <c r="E107" s="113">
        <v>-1000</v>
      </c>
      <c r="F107" s="334">
        <f t="shared" si="9"/>
        <v>990.83999999999992</v>
      </c>
    </row>
    <row r="108" spans="1:6" ht="24" customHeight="1" x14ac:dyDescent="0.25">
      <c r="A108" s="43">
        <v>322510</v>
      </c>
      <c r="B108" s="21" t="s">
        <v>18</v>
      </c>
      <c r="C108" s="84" t="s">
        <v>106</v>
      </c>
      <c r="D108" s="229">
        <v>398.17</v>
      </c>
      <c r="E108" s="113">
        <v>0</v>
      </c>
      <c r="F108" s="334">
        <f t="shared" si="9"/>
        <v>398.17</v>
      </c>
    </row>
    <row r="109" spans="1:6" ht="24" customHeight="1" x14ac:dyDescent="0.25">
      <c r="A109" s="43">
        <v>322520</v>
      </c>
      <c r="B109" s="21" t="s">
        <v>19</v>
      </c>
      <c r="C109" s="84" t="s">
        <v>107</v>
      </c>
      <c r="D109" s="229">
        <v>265.45</v>
      </c>
      <c r="E109" s="113">
        <v>-265.45</v>
      </c>
      <c r="F109" s="334">
        <f t="shared" si="9"/>
        <v>0</v>
      </c>
    </row>
    <row r="110" spans="1:6" ht="24" customHeight="1" x14ac:dyDescent="0.25">
      <c r="A110" s="43">
        <v>322710</v>
      </c>
      <c r="B110" s="19" t="s">
        <v>20</v>
      </c>
      <c r="C110" s="86" t="s">
        <v>108</v>
      </c>
      <c r="D110" s="229">
        <v>663.61</v>
      </c>
      <c r="E110" s="113">
        <v>-663.61</v>
      </c>
      <c r="F110" s="334">
        <f>D110+E110</f>
        <v>0</v>
      </c>
    </row>
    <row r="111" spans="1:6" ht="24" customHeight="1" x14ac:dyDescent="0.25">
      <c r="A111" s="43">
        <v>323110</v>
      </c>
      <c r="B111" s="21" t="s">
        <v>57</v>
      </c>
      <c r="C111" s="84" t="s">
        <v>109</v>
      </c>
      <c r="D111" s="229">
        <v>3490.61</v>
      </c>
      <c r="E111" s="113">
        <v>0</v>
      </c>
      <c r="F111" s="334">
        <f t="shared" si="9"/>
        <v>3490.61</v>
      </c>
    </row>
    <row r="112" spans="1:6" ht="24" customHeight="1" x14ac:dyDescent="0.25">
      <c r="A112" s="43">
        <v>323130</v>
      </c>
      <c r="B112" s="21" t="s">
        <v>51</v>
      </c>
      <c r="C112" s="84" t="s">
        <v>110</v>
      </c>
      <c r="D112" s="229">
        <v>398.17</v>
      </c>
      <c r="E112" s="113">
        <v>0</v>
      </c>
      <c r="F112" s="334">
        <f t="shared" si="9"/>
        <v>398.17</v>
      </c>
    </row>
    <row r="113" spans="1:6" ht="24" customHeight="1" x14ac:dyDescent="0.25">
      <c r="A113" s="43">
        <v>323190</v>
      </c>
      <c r="B113" s="21" t="s">
        <v>22</v>
      </c>
      <c r="C113" s="84" t="s">
        <v>111</v>
      </c>
      <c r="D113" s="229">
        <v>132.72</v>
      </c>
      <c r="E113" s="113">
        <v>0</v>
      </c>
      <c r="F113" s="334">
        <f t="shared" si="9"/>
        <v>132.72</v>
      </c>
    </row>
    <row r="114" spans="1:6" ht="28.5" customHeight="1" x14ac:dyDescent="0.25">
      <c r="A114" s="43">
        <v>323290</v>
      </c>
      <c r="B114" s="20" t="s">
        <v>52</v>
      </c>
      <c r="C114" s="85" t="s">
        <v>112</v>
      </c>
      <c r="D114" s="229">
        <v>1194.51</v>
      </c>
      <c r="E114" s="113">
        <v>0</v>
      </c>
      <c r="F114" s="334">
        <f t="shared" si="9"/>
        <v>1194.51</v>
      </c>
    </row>
    <row r="115" spans="1:6" ht="24" customHeight="1" x14ac:dyDescent="0.25">
      <c r="A115" s="43">
        <v>323390</v>
      </c>
      <c r="B115" s="21" t="s">
        <v>23</v>
      </c>
      <c r="C115" s="84" t="s">
        <v>113</v>
      </c>
      <c r="D115" s="229">
        <v>132.72</v>
      </c>
      <c r="E115" s="113">
        <v>0</v>
      </c>
      <c r="F115" s="334">
        <f t="shared" si="9"/>
        <v>132.72</v>
      </c>
    </row>
    <row r="116" spans="1:6" ht="27" customHeight="1" x14ac:dyDescent="0.25">
      <c r="A116" s="44">
        <v>323490</v>
      </c>
      <c r="B116" s="20" t="s">
        <v>79</v>
      </c>
      <c r="C116" s="85" t="s">
        <v>114</v>
      </c>
      <c r="D116" s="238">
        <v>2654.46</v>
      </c>
      <c r="E116" s="113">
        <v>0</v>
      </c>
      <c r="F116" s="334">
        <f t="shared" si="9"/>
        <v>2654.46</v>
      </c>
    </row>
    <row r="117" spans="1:6" ht="25.5" x14ac:dyDescent="0.25">
      <c r="A117" s="43">
        <v>323590</v>
      </c>
      <c r="B117" s="20" t="s">
        <v>78</v>
      </c>
      <c r="C117" s="85" t="s">
        <v>115</v>
      </c>
      <c r="D117" s="229">
        <v>13272.28</v>
      </c>
      <c r="E117" s="113">
        <v>0</v>
      </c>
      <c r="F117" s="334">
        <f t="shared" si="9"/>
        <v>13272.28</v>
      </c>
    </row>
    <row r="118" spans="1:6" ht="26.25" customHeight="1" x14ac:dyDescent="0.25">
      <c r="A118" s="43">
        <v>323610</v>
      </c>
      <c r="B118" s="20" t="s">
        <v>24</v>
      </c>
      <c r="C118" s="85" t="s">
        <v>116</v>
      </c>
      <c r="D118" s="229">
        <v>2389.0100000000002</v>
      </c>
      <c r="E118" s="113">
        <v>1485.99</v>
      </c>
      <c r="F118" s="334">
        <f t="shared" si="9"/>
        <v>3875</v>
      </c>
    </row>
    <row r="119" spans="1:6" ht="24" customHeight="1" x14ac:dyDescent="0.25">
      <c r="A119" s="43">
        <v>323690</v>
      </c>
      <c r="B119" s="19" t="s">
        <v>25</v>
      </c>
      <c r="C119" s="86" t="s">
        <v>117</v>
      </c>
      <c r="D119" s="229">
        <v>0</v>
      </c>
      <c r="E119" s="113">
        <v>0</v>
      </c>
      <c r="F119" s="334">
        <f t="shared" si="9"/>
        <v>0</v>
      </c>
    </row>
    <row r="120" spans="1:6" ht="21.95" customHeight="1" x14ac:dyDescent="0.25">
      <c r="A120" s="43">
        <v>323710</v>
      </c>
      <c r="B120" s="20" t="s">
        <v>26</v>
      </c>
      <c r="C120" s="85" t="s">
        <v>118</v>
      </c>
      <c r="D120" s="229">
        <v>0</v>
      </c>
      <c r="E120" s="113">
        <v>0</v>
      </c>
      <c r="F120" s="334">
        <f t="shared" si="9"/>
        <v>0</v>
      </c>
    </row>
    <row r="121" spans="1:6" ht="21.95" customHeight="1" x14ac:dyDescent="0.25">
      <c r="A121" s="43">
        <v>323720</v>
      </c>
      <c r="B121" s="21" t="s">
        <v>27</v>
      </c>
      <c r="C121" s="84" t="s">
        <v>119</v>
      </c>
      <c r="D121" s="229">
        <v>0</v>
      </c>
      <c r="E121" s="113">
        <v>0</v>
      </c>
      <c r="F121" s="334">
        <f t="shared" si="9"/>
        <v>0</v>
      </c>
    </row>
    <row r="122" spans="1:6" ht="24" customHeight="1" x14ac:dyDescent="0.25">
      <c r="A122" s="43">
        <v>323790</v>
      </c>
      <c r="B122" s="20" t="s">
        <v>68</v>
      </c>
      <c r="C122" s="85" t="s">
        <v>120</v>
      </c>
      <c r="D122" s="255">
        <v>265.45</v>
      </c>
      <c r="E122" s="113">
        <v>0</v>
      </c>
      <c r="F122" s="63">
        <f t="shared" si="9"/>
        <v>265.45</v>
      </c>
    </row>
    <row r="123" spans="1:6" ht="24" customHeight="1" x14ac:dyDescent="0.25">
      <c r="A123" s="166"/>
      <c r="B123" s="167"/>
      <c r="C123" s="167"/>
      <c r="D123" s="226"/>
      <c r="E123" s="147"/>
      <c r="F123" s="117"/>
    </row>
    <row r="124" spans="1:6" ht="24" customHeight="1" x14ac:dyDescent="0.25">
      <c r="A124" s="11"/>
      <c r="B124" s="24"/>
      <c r="C124" s="24"/>
      <c r="D124" s="239"/>
      <c r="E124" s="28"/>
      <c r="F124" s="64" t="s">
        <v>206</v>
      </c>
    </row>
    <row r="125" spans="1:6" ht="15.75" customHeight="1" x14ac:dyDescent="0.25">
      <c r="A125" s="281" t="s">
        <v>197</v>
      </c>
      <c r="B125" s="283" t="s">
        <v>1</v>
      </c>
      <c r="C125" s="285" t="s">
        <v>198</v>
      </c>
      <c r="D125" s="214" t="s">
        <v>58</v>
      </c>
      <c r="E125" s="279" t="s">
        <v>81</v>
      </c>
      <c r="F125" s="57" t="s">
        <v>82</v>
      </c>
    </row>
    <row r="126" spans="1:6" ht="15" customHeight="1" x14ac:dyDescent="0.25">
      <c r="A126" s="282"/>
      <c r="B126" s="284"/>
      <c r="C126" s="286"/>
      <c r="D126" s="215">
        <v>2023</v>
      </c>
      <c r="E126" s="280"/>
      <c r="F126" s="58" t="s">
        <v>351</v>
      </c>
    </row>
    <row r="127" spans="1:6" ht="24" customHeight="1" x14ac:dyDescent="0.25">
      <c r="A127" s="43">
        <v>323890</v>
      </c>
      <c r="B127" s="21" t="s">
        <v>28</v>
      </c>
      <c r="C127" s="84" t="s">
        <v>121</v>
      </c>
      <c r="D127" s="229">
        <v>1327.23</v>
      </c>
      <c r="E127" s="113">
        <v>0</v>
      </c>
      <c r="F127" s="63">
        <f>D127+E127</f>
        <v>1327.23</v>
      </c>
    </row>
    <row r="128" spans="1:6" ht="24" customHeight="1" x14ac:dyDescent="0.25">
      <c r="A128" s="43">
        <v>323910</v>
      </c>
      <c r="B128" s="20" t="s">
        <v>29</v>
      </c>
      <c r="C128" s="85" t="s">
        <v>122</v>
      </c>
      <c r="D128" s="229">
        <v>132.72</v>
      </c>
      <c r="E128" s="113">
        <v>0</v>
      </c>
      <c r="F128" s="63">
        <f t="shared" ref="F128:F142" si="10">D128+E128</f>
        <v>132.72</v>
      </c>
    </row>
    <row r="129" spans="1:6" ht="24" customHeight="1" x14ac:dyDescent="0.25">
      <c r="A129" s="43">
        <v>323990</v>
      </c>
      <c r="B129" s="21" t="s">
        <v>226</v>
      </c>
      <c r="C129" s="84" t="s">
        <v>123</v>
      </c>
      <c r="D129" s="229">
        <v>35.299999999999997</v>
      </c>
      <c r="E129" s="113">
        <v>0</v>
      </c>
      <c r="F129" s="63">
        <f t="shared" si="10"/>
        <v>35.299999999999997</v>
      </c>
    </row>
    <row r="130" spans="1:6" ht="24" customHeight="1" x14ac:dyDescent="0.25">
      <c r="A130" s="43">
        <v>324120</v>
      </c>
      <c r="B130" s="20" t="s">
        <v>30</v>
      </c>
      <c r="C130" s="85" t="s">
        <v>124</v>
      </c>
      <c r="D130" s="229">
        <v>0</v>
      </c>
      <c r="E130" s="113">
        <v>0</v>
      </c>
      <c r="F130" s="63">
        <f t="shared" si="10"/>
        <v>0</v>
      </c>
    </row>
    <row r="131" spans="1:6" ht="24" customHeight="1" x14ac:dyDescent="0.25">
      <c r="A131" s="43">
        <v>329220</v>
      </c>
      <c r="B131" s="19" t="s">
        <v>31</v>
      </c>
      <c r="C131" s="86" t="s">
        <v>125</v>
      </c>
      <c r="D131" s="229">
        <v>0</v>
      </c>
      <c r="E131" s="113">
        <v>0</v>
      </c>
      <c r="F131" s="63">
        <f t="shared" si="10"/>
        <v>0</v>
      </c>
    </row>
    <row r="132" spans="1:6" ht="24" customHeight="1" x14ac:dyDescent="0.25">
      <c r="A132" s="43">
        <v>329230</v>
      </c>
      <c r="B132" s="20" t="s">
        <v>32</v>
      </c>
      <c r="C132" s="85" t="s">
        <v>126</v>
      </c>
      <c r="D132" s="229">
        <v>0</v>
      </c>
      <c r="E132" s="113">
        <v>0</v>
      </c>
      <c r="F132" s="63">
        <f t="shared" si="10"/>
        <v>0</v>
      </c>
    </row>
    <row r="133" spans="1:6" ht="24" customHeight="1" x14ac:dyDescent="0.25">
      <c r="A133" s="43">
        <v>329310</v>
      </c>
      <c r="B133" s="21" t="s">
        <v>33</v>
      </c>
      <c r="C133" s="84" t="s">
        <v>127</v>
      </c>
      <c r="D133" s="229">
        <v>132.72</v>
      </c>
      <c r="E133" s="113">
        <v>0</v>
      </c>
      <c r="F133" s="63">
        <f t="shared" si="10"/>
        <v>132.72</v>
      </c>
    </row>
    <row r="134" spans="1:6" ht="24" customHeight="1" x14ac:dyDescent="0.25">
      <c r="A134" s="43">
        <v>329410</v>
      </c>
      <c r="B134" s="20" t="s">
        <v>34</v>
      </c>
      <c r="C134" s="85" t="s">
        <v>128</v>
      </c>
      <c r="D134" s="229">
        <v>0</v>
      </c>
      <c r="E134" s="113">
        <v>0</v>
      </c>
      <c r="F134" s="63">
        <f t="shared" si="10"/>
        <v>0</v>
      </c>
    </row>
    <row r="135" spans="1:6" ht="24" customHeight="1" x14ac:dyDescent="0.25">
      <c r="A135" s="43">
        <v>329520</v>
      </c>
      <c r="B135" s="21" t="s">
        <v>35</v>
      </c>
      <c r="C135" s="84" t="s">
        <v>129</v>
      </c>
      <c r="D135" s="229">
        <v>13.27</v>
      </c>
      <c r="E135" s="113">
        <v>0</v>
      </c>
      <c r="F135" s="63">
        <f t="shared" si="10"/>
        <v>13.27</v>
      </c>
    </row>
    <row r="136" spans="1:6" ht="24" customHeight="1" x14ac:dyDescent="0.25">
      <c r="A136" s="43">
        <v>329990</v>
      </c>
      <c r="B136" s="20" t="s">
        <v>36</v>
      </c>
      <c r="C136" s="85" t="s">
        <v>130</v>
      </c>
      <c r="D136" s="229">
        <v>39.82</v>
      </c>
      <c r="E136" s="113">
        <v>0</v>
      </c>
      <c r="F136" s="63">
        <f t="shared" si="10"/>
        <v>39.82</v>
      </c>
    </row>
    <row r="137" spans="1:6" ht="26.25" customHeight="1" x14ac:dyDescent="0.25">
      <c r="A137" s="43">
        <v>343110</v>
      </c>
      <c r="B137" s="21" t="s">
        <v>53</v>
      </c>
      <c r="C137" s="84" t="s">
        <v>131</v>
      </c>
      <c r="D137" s="229">
        <v>663.61</v>
      </c>
      <c r="E137" s="113">
        <v>0</v>
      </c>
      <c r="F137" s="63">
        <f t="shared" si="10"/>
        <v>663.61</v>
      </c>
    </row>
    <row r="138" spans="1:6" ht="24" customHeight="1" x14ac:dyDescent="0.25">
      <c r="A138" s="43">
        <v>343390</v>
      </c>
      <c r="B138" s="20" t="s">
        <v>37</v>
      </c>
      <c r="C138" s="85" t="s">
        <v>132</v>
      </c>
      <c r="D138" s="229">
        <v>0</v>
      </c>
      <c r="E138" s="113">
        <v>0</v>
      </c>
      <c r="F138" s="63">
        <f t="shared" si="10"/>
        <v>0</v>
      </c>
    </row>
    <row r="139" spans="1:6" ht="24" customHeight="1" x14ac:dyDescent="0.25">
      <c r="A139" s="43">
        <v>343490</v>
      </c>
      <c r="B139" s="21" t="s">
        <v>38</v>
      </c>
      <c r="C139" s="84" t="s">
        <v>133</v>
      </c>
      <c r="D139" s="229">
        <v>0</v>
      </c>
      <c r="E139" s="113">
        <v>0</v>
      </c>
      <c r="F139" s="63">
        <f t="shared" si="10"/>
        <v>0</v>
      </c>
    </row>
    <row r="140" spans="1:6" ht="20.25" customHeight="1" x14ac:dyDescent="0.25">
      <c r="A140" s="43">
        <v>422730</v>
      </c>
      <c r="B140" s="20" t="s">
        <v>39</v>
      </c>
      <c r="C140" s="87" t="s">
        <v>134</v>
      </c>
      <c r="D140" s="228">
        <v>3716.24</v>
      </c>
      <c r="E140" s="113">
        <v>-3431.93</v>
      </c>
      <c r="F140" s="63">
        <f t="shared" si="10"/>
        <v>284.30999999999995</v>
      </c>
    </row>
    <row r="141" spans="1:6" ht="24" customHeight="1" x14ac:dyDescent="0.25">
      <c r="A141" s="43">
        <v>42411</v>
      </c>
      <c r="B141" s="20" t="s">
        <v>42</v>
      </c>
      <c r="C141" s="85" t="s">
        <v>135</v>
      </c>
      <c r="D141" s="229">
        <v>265.45</v>
      </c>
      <c r="E141" s="113">
        <v>0</v>
      </c>
      <c r="F141" s="63">
        <f t="shared" si="10"/>
        <v>265.45</v>
      </c>
    </row>
    <row r="142" spans="1:6" ht="36.75" customHeight="1" x14ac:dyDescent="0.25">
      <c r="A142" s="273">
        <v>45111</v>
      </c>
      <c r="B142" s="274" t="s">
        <v>360</v>
      </c>
      <c r="C142" s="274"/>
      <c r="D142" s="234">
        <v>0</v>
      </c>
      <c r="E142" s="113">
        <v>67500</v>
      </c>
      <c r="F142" s="275">
        <f t="shared" si="10"/>
        <v>67500</v>
      </c>
    </row>
    <row r="143" spans="1:6" ht="21" customHeight="1" x14ac:dyDescent="0.25">
      <c r="A143" s="324" t="s">
        <v>238</v>
      </c>
      <c r="B143" s="325"/>
      <c r="C143" s="326"/>
      <c r="D143" s="240">
        <f>SUM(D147+D148)</f>
        <v>50700.11</v>
      </c>
      <c r="E143" s="69">
        <f>SUM(E147:E148)</f>
        <v>0</v>
      </c>
      <c r="F143" s="69">
        <f>SUM(F148+F147)</f>
        <v>50700.11</v>
      </c>
    </row>
    <row r="144" spans="1:6" ht="21" customHeight="1" x14ac:dyDescent="0.25">
      <c r="A144" s="49">
        <v>42123</v>
      </c>
      <c r="B144" s="13" t="s">
        <v>234</v>
      </c>
      <c r="C144" s="321"/>
      <c r="D144" s="229">
        <v>0</v>
      </c>
      <c r="E144" s="113">
        <v>0</v>
      </c>
      <c r="F144" s="63">
        <f>D144+E144</f>
        <v>0</v>
      </c>
    </row>
    <row r="145" spans="1:6" ht="21" customHeight="1" x14ac:dyDescent="0.25">
      <c r="A145" s="49">
        <v>32321</v>
      </c>
      <c r="B145" s="13" t="s">
        <v>237</v>
      </c>
      <c r="C145" s="322"/>
      <c r="D145" s="229">
        <v>32517.09</v>
      </c>
      <c r="E145" s="113">
        <v>0</v>
      </c>
      <c r="F145" s="63">
        <f t="shared" ref="F145:F146" si="11">D145+E145</f>
        <v>32517.09</v>
      </c>
    </row>
    <row r="146" spans="1:6" ht="21" customHeight="1" x14ac:dyDescent="0.25">
      <c r="A146" s="49">
        <v>42273</v>
      </c>
      <c r="B146" s="13" t="s">
        <v>39</v>
      </c>
      <c r="C146" s="323"/>
      <c r="D146" s="229">
        <v>13272.28</v>
      </c>
      <c r="E146" s="113">
        <v>0</v>
      </c>
      <c r="F146" s="63">
        <f t="shared" si="11"/>
        <v>13272.28</v>
      </c>
    </row>
    <row r="147" spans="1:6" ht="21" customHeight="1" x14ac:dyDescent="0.25">
      <c r="A147" s="150"/>
      <c r="B147" s="155" t="s">
        <v>176</v>
      </c>
      <c r="C147" s="156"/>
      <c r="D147" s="241">
        <f>SUM(D144:D146)</f>
        <v>45789.37</v>
      </c>
      <c r="E147" s="149">
        <f>SUM(E144:E146)</f>
        <v>0</v>
      </c>
      <c r="F147" s="149">
        <f t="shared" ref="F147" si="12">SUM(F144:F146)</f>
        <v>45789.37</v>
      </c>
    </row>
    <row r="148" spans="1:6" ht="21" customHeight="1" x14ac:dyDescent="0.25">
      <c r="A148" s="42"/>
      <c r="B148" s="10" t="s">
        <v>235</v>
      </c>
      <c r="C148" s="157"/>
      <c r="D148" s="242">
        <f>SUM(D149:D155)</f>
        <v>4910.74</v>
      </c>
      <c r="E148" s="211">
        <f>SUM(E149:E155)</f>
        <v>0</v>
      </c>
      <c r="F148" s="211">
        <f>SUM(F149:F155)</f>
        <v>4910.74</v>
      </c>
    </row>
    <row r="149" spans="1:6" ht="28.5" customHeight="1" x14ac:dyDescent="0.25">
      <c r="A149" s="151" t="s">
        <v>73</v>
      </c>
      <c r="B149" s="19" t="s">
        <v>193</v>
      </c>
      <c r="C149" s="321"/>
      <c r="D149" s="254">
        <v>2043.93</v>
      </c>
      <c r="E149" s="180">
        <v>0</v>
      </c>
      <c r="F149" s="212">
        <f>D149+E149</f>
        <v>2043.93</v>
      </c>
    </row>
    <row r="150" spans="1:6" ht="21" customHeight="1" x14ac:dyDescent="0.25">
      <c r="A150" s="48">
        <v>32119</v>
      </c>
      <c r="B150" s="9" t="s">
        <v>311</v>
      </c>
      <c r="C150" s="322"/>
      <c r="D150" s="244">
        <v>663.61</v>
      </c>
      <c r="E150" s="180">
        <v>0</v>
      </c>
      <c r="F150" s="212">
        <f t="shared" ref="F150:F155" si="13">D150+E150</f>
        <v>663.61</v>
      </c>
    </row>
    <row r="151" spans="1:6" ht="21" customHeight="1" x14ac:dyDescent="0.25">
      <c r="A151" s="48">
        <v>321212</v>
      </c>
      <c r="B151" s="9" t="s">
        <v>236</v>
      </c>
      <c r="C151" s="322"/>
      <c r="D151" s="245">
        <v>265.45</v>
      </c>
      <c r="E151" s="180">
        <v>0</v>
      </c>
      <c r="F151" s="212">
        <f t="shared" si="13"/>
        <v>265.45</v>
      </c>
    </row>
    <row r="152" spans="1:6" ht="21" customHeight="1" x14ac:dyDescent="0.25">
      <c r="A152" s="48">
        <v>322190</v>
      </c>
      <c r="B152" s="9" t="s">
        <v>194</v>
      </c>
      <c r="C152" s="322"/>
      <c r="D152" s="246">
        <v>0</v>
      </c>
      <c r="E152" s="180">
        <v>0</v>
      </c>
      <c r="F152" s="212">
        <f t="shared" si="13"/>
        <v>0</v>
      </c>
    </row>
    <row r="153" spans="1:6" ht="24" customHeight="1" x14ac:dyDescent="0.25">
      <c r="A153" s="51">
        <v>32919</v>
      </c>
      <c r="B153" s="45" t="s">
        <v>74</v>
      </c>
      <c r="C153" s="322"/>
      <c r="D153" s="243">
        <v>1274.1400000000001</v>
      </c>
      <c r="E153" s="180">
        <v>0</v>
      </c>
      <c r="F153" s="212">
        <f t="shared" si="13"/>
        <v>1274.1400000000001</v>
      </c>
    </row>
    <row r="154" spans="1:6" ht="24" customHeight="1" x14ac:dyDescent="0.25">
      <c r="A154" s="51">
        <v>32919</v>
      </c>
      <c r="B154" s="45" t="s">
        <v>357</v>
      </c>
      <c r="C154" s="322"/>
      <c r="D154" s="243">
        <v>663.61</v>
      </c>
      <c r="E154" s="180">
        <v>0</v>
      </c>
      <c r="F154" s="212">
        <f t="shared" ref="F154" si="14">D154+E154</f>
        <v>663.61</v>
      </c>
    </row>
    <row r="155" spans="1:6" ht="24" customHeight="1" x14ac:dyDescent="0.25">
      <c r="A155" s="43">
        <v>329310</v>
      </c>
      <c r="B155" s="21" t="s">
        <v>33</v>
      </c>
      <c r="C155" s="323"/>
      <c r="D155" s="243">
        <v>0</v>
      </c>
      <c r="E155" s="180">
        <v>0</v>
      </c>
      <c r="F155" s="212">
        <f t="shared" si="13"/>
        <v>0</v>
      </c>
    </row>
    <row r="156" spans="1:6" ht="24" customHeight="1" x14ac:dyDescent="0.25">
      <c r="B156" s="2"/>
      <c r="C156" s="2"/>
      <c r="D156" s="235"/>
      <c r="E156" s="29"/>
      <c r="F156" s="117"/>
    </row>
    <row r="157" spans="1:6" ht="24" customHeight="1" x14ac:dyDescent="0.25">
      <c r="B157" s="2"/>
      <c r="C157" s="2"/>
      <c r="D157" s="235"/>
      <c r="E157" s="29"/>
      <c r="F157" s="117"/>
    </row>
    <row r="158" spans="1:6" ht="24" customHeight="1" x14ac:dyDescent="0.25">
      <c r="B158" s="2"/>
      <c r="C158" s="2"/>
      <c r="D158" s="235"/>
      <c r="E158" s="29"/>
      <c r="F158" s="117"/>
    </row>
    <row r="159" spans="1:6" ht="24" customHeight="1" x14ac:dyDescent="0.25">
      <c r="B159" s="2"/>
      <c r="C159" s="2"/>
      <c r="D159" s="235"/>
      <c r="E159" s="29"/>
      <c r="F159" s="117"/>
    </row>
    <row r="160" spans="1:6" ht="24" customHeight="1" x14ac:dyDescent="0.25">
      <c r="B160" s="2"/>
      <c r="C160" s="2"/>
      <c r="D160" s="235"/>
      <c r="E160" s="29"/>
      <c r="F160" s="117"/>
    </row>
    <row r="161" spans="1:6" ht="24" customHeight="1" x14ac:dyDescent="0.25">
      <c r="B161" s="2"/>
      <c r="C161" s="2"/>
      <c r="D161" s="235"/>
      <c r="E161" s="29"/>
      <c r="F161" s="117"/>
    </row>
    <row r="162" spans="1:6" ht="24" customHeight="1" x14ac:dyDescent="0.25">
      <c r="B162" s="2"/>
      <c r="C162" s="2"/>
      <c r="D162" s="235"/>
      <c r="E162" s="29"/>
      <c r="F162" s="117"/>
    </row>
    <row r="163" spans="1:6" ht="14.25" customHeight="1" x14ac:dyDescent="0.25">
      <c r="B163" s="2"/>
      <c r="C163" s="2"/>
      <c r="D163" s="235"/>
      <c r="E163" s="29"/>
      <c r="F163" s="117"/>
    </row>
    <row r="164" spans="1:6" ht="20.25" customHeight="1" x14ac:dyDescent="0.25">
      <c r="B164" s="2"/>
      <c r="C164" s="2"/>
      <c r="D164" s="226"/>
      <c r="E164" s="1"/>
      <c r="F164" s="62" t="s">
        <v>221</v>
      </c>
    </row>
    <row r="165" spans="1:6" ht="15.75" customHeight="1" x14ac:dyDescent="0.25">
      <c r="A165" s="281" t="s">
        <v>197</v>
      </c>
      <c r="B165" s="283" t="s">
        <v>1</v>
      </c>
      <c r="C165" s="285" t="s">
        <v>198</v>
      </c>
      <c r="D165" s="214" t="s">
        <v>58</v>
      </c>
      <c r="E165" s="279" t="s">
        <v>81</v>
      </c>
      <c r="F165" s="57" t="s">
        <v>82</v>
      </c>
    </row>
    <row r="166" spans="1:6" ht="15.75" customHeight="1" x14ac:dyDescent="0.25">
      <c r="A166" s="282"/>
      <c r="B166" s="284"/>
      <c r="C166" s="286"/>
      <c r="D166" s="215">
        <v>2023</v>
      </c>
      <c r="E166" s="280"/>
      <c r="F166" s="58" t="s">
        <v>351</v>
      </c>
    </row>
    <row r="167" spans="1:6" ht="26.25" customHeight="1" x14ac:dyDescent="0.25">
      <c r="A167" s="310" t="s">
        <v>220</v>
      </c>
      <c r="B167" s="311"/>
      <c r="C167" s="130" t="s">
        <v>215</v>
      </c>
      <c r="D167" s="247">
        <f>SUM(D171+D182+D212+D224+D237+D258)</f>
        <v>1070180</v>
      </c>
      <c r="E167" s="152">
        <f>SUM(E171+E182+E212+E224+E237+E258)</f>
        <v>0</v>
      </c>
      <c r="F167" s="152">
        <f>SUM(F171+F182+F212+F224+F237+F258)</f>
        <v>1070180</v>
      </c>
    </row>
    <row r="168" spans="1:6" ht="15" customHeight="1" x14ac:dyDescent="0.25">
      <c r="A168" s="305" t="s">
        <v>214</v>
      </c>
      <c r="B168" s="306"/>
      <c r="C168" s="306"/>
      <c r="D168" s="306"/>
      <c r="E168" s="306"/>
      <c r="F168" s="307"/>
    </row>
    <row r="169" spans="1:6" ht="15" customHeight="1" x14ac:dyDescent="0.25">
      <c r="A169" s="133" t="s">
        <v>201</v>
      </c>
      <c r="B169" s="308">
        <v>1023115</v>
      </c>
      <c r="C169" s="308"/>
      <c r="D169" s="308"/>
      <c r="E169" s="308"/>
      <c r="F169" s="309"/>
    </row>
    <row r="170" spans="1:6" ht="15" customHeight="1" x14ac:dyDescent="0.25">
      <c r="A170" s="133" t="s">
        <v>212</v>
      </c>
      <c r="B170" s="277" t="s">
        <v>213</v>
      </c>
      <c r="C170" s="277"/>
      <c r="D170" s="277"/>
      <c r="E170" s="277"/>
      <c r="F170" s="278"/>
    </row>
    <row r="171" spans="1:6" ht="19.5" customHeight="1" x14ac:dyDescent="0.25">
      <c r="A171" s="111" t="s">
        <v>186</v>
      </c>
      <c r="B171" s="158" t="s">
        <v>7</v>
      </c>
      <c r="C171" s="88" t="s">
        <v>219</v>
      </c>
      <c r="D171" s="240">
        <f>SUM(D172:D181)</f>
        <v>2680</v>
      </c>
      <c r="E171" s="69">
        <f>SUM(E172:E181)</f>
        <v>0</v>
      </c>
      <c r="F171" s="69">
        <f>SUM(F172:F181)</f>
        <v>2680</v>
      </c>
    </row>
    <row r="172" spans="1:6" ht="24" customHeight="1" x14ac:dyDescent="0.25">
      <c r="A172" s="43">
        <v>321190</v>
      </c>
      <c r="B172" s="23" t="s">
        <v>66</v>
      </c>
      <c r="C172" s="83"/>
      <c r="D172" s="229">
        <v>0</v>
      </c>
      <c r="E172" s="113">
        <v>0</v>
      </c>
      <c r="F172" s="63">
        <f>D172+E172</f>
        <v>0</v>
      </c>
    </row>
    <row r="173" spans="1:6" ht="21" customHeight="1" x14ac:dyDescent="0.25">
      <c r="A173" s="49">
        <v>322110</v>
      </c>
      <c r="B173" s="3" t="s">
        <v>14</v>
      </c>
      <c r="C173" s="186" t="s">
        <v>312</v>
      </c>
      <c r="D173" s="229">
        <v>260</v>
      </c>
      <c r="E173" s="113">
        <v>0</v>
      </c>
      <c r="F173" s="63">
        <f>D173+E173</f>
        <v>260</v>
      </c>
    </row>
    <row r="174" spans="1:6" ht="21" customHeight="1" x14ac:dyDescent="0.25">
      <c r="A174" s="49">
        <v>32222</v>
      </c>
      <c r="B174" s="3" t="s">
        <v>313</v>
      </c>
      <c r="C174" s="186" t="s">
        <v>314</v>
      </c>
      <c r="D174" s="229">
        <v>400</v>
      </c>
      <c r="E174" s="113">
        <v>0</v>
      </c>
      <c r="F174" s="63">
        <f t="shared" ref="F174:F181" si="15">D174+E174</f>
        <v>400</v>
      </c>
    </row>
    <row r="175" spans="1:6" ht="21" customHeight="1" x14ac:dyDescent="0.25">
      <c r="A175" s="49">
        <v>32244</v>
      </c>
      <c r="B175" s="3" t="s">
        <v>71</v>
      </c>
      <c r="C175" s="17" t="s">
        <v>144</v>
      </c>
      <c r="D175" s="229">
        <v>200</v>
      </c>
      <c r="E175" s="113">
        <v>0</v>
      </c>
      <c r="F175" s="63">
        <f t="shared" si="15"/>
        <v>200</v>
      </c>
    </row>
    <row r="176" spans="1:6" ht="21" customHeight="1" x14ac:dyDescent="0.25">
      <c r="A176" s="49">
        <v>32251</v>
      </c>
      <c r="B176" s="13" t="s">
        <v>18</v>
      </c>
      <c r="C176" s="14" t="s">
        <v>145</v>
      </c>
      <c r="D176" s="229">
        <v>400</v>
      </c>
      <c r="E176" s="113">
        <v>0</v>
      </c>
      <c r="F176" s="63">
        <f t="shared" si="15"/>
        <v>400</v>
      </c>
    </row>
    <row r="177" spans="1:6" ht="21" customHeight="1" x14ac:dyDescent="0.25">
      <c r="A177" s="49">
        <v>32319</v>
      </c>
      <c r="B177" s="13" t="s">
        <v>22</v>
      </c>
      <c r="C177" s="14" t="s">
        <v>315</v>
      </c>
      <c r="D177" s="229">
        <v>70</v>
      </c>
      <c r="E177" s="113">
        <v>0</v>
      </c>
      <c r="F177" s="63">
        <f t="shared" si="15"/>
        <v>70</v>
      </c>
    </row>
    <row r="178" spans="1:6" ht="21" customHeight="1" x14ac:dyDescent="0.25">
      <c r="A178" s="49">
        <v>329990</v>
      </c>
      <c r="B178" s="13" t="s">
        <v>83</v>
      </c>
      <c r="C178" s="14" t="s">
        <v>146</v>
      </c>
      <c r="D178" s="231">
        <v>530</v>
      </c>
      <c r="E178" s="113">
        <v>0</v>
      </c>
      <c r="F178" s="63">
        <f t="shared" si="15"/>
        <v>530</v>
      </c>
    </row>
    <row r="179" spans="1:6" ht="21" customHeight="1" x14ac:dyDescent="0.25">
      <c r="A179" s="49">
        <v>42271</v>
      </c>
      <c r="B179" s="13" t="s">
        <v>271</v>
      </c>
      <c r="C179" s="14"/>
      <c r="D179" s="229">
        <v>0</v>
      </c>
      <c r="E179" s="113">
        <v>0</v>
      </c>
      <c r="F179" s="63">
        <f t="shared" si="15"/>
        <v>0</v>
      </c>
    </row>
    <row r="180" spans="1:6" ht="21" customHeight="1" x14ac:dyDescent="0.25">
      <c r="A180" s="49">
        <v>42273</v>
      </c>
      <c r="B180" s="13" t="s">
        <v>39</v>
      </c>
      <c r="C180" s="14" t="s">
        <v>147</v>
      </c>
      <c r="D180" s="229">
        <v>820</v>
      </c>
      <c r="E180" s="138">
        <v>0</v>
      </c>
      <c r="F180" s="63">
        <f t="shared" si="15"/>
        <v>820</v>
      </c>
    </row>
    <row r="181" spans="1:6" ht="21" customHeight="1" x14ac:dyDescent="0.25">
      <c r="A181" s="49">
        <v>922213</v>
      </c>
      <c r="B181" s="13" t="s">
        <v>245</v>
      </c>
      <c r="C181" s="14" t="s">
        <v>253</v>
      </c>
      <c r="D181" s="229">
        <v>0</v>
      </c>
      <c r="E181" s="138">
        <v>0</v>
      </c>
      <c r="F181" s="63">
        <f t="shared" si="15"/>
        <v>0</v>
      </c>
    </row>
    <row r="182" spans="1:6" ht="21" customHeight="1" x14ac:dyDescent="0.25">
      <c r="A182" s="111" t="s">
        <v>185</v>
      </c>
      <c r="B182" s="168" t="s">
        <v>61</v>
      </c>
      <c r="C182" s="76"/>
      <c r="D182" s="248">
        <f>SUM(D183:D210)</f>
        <v>50200</v>
      </c>
      <c r="E182" s="39">
        <f>SUM(E183:E210)</f>
        <v>0</v>
      </c>
      <c r="F182" s="39">
        <f>SUM(F183:F210)</f>
        <v>50200</v>
      </c>
    </row>
    <row r="183" spans="1:6" ht="21" customHeight="1" x14ac:dyDescent="0.25">
      <c r="A183" s="49">
        <v>321190</v>
      </c>
      <c r="B183" s="13" t="s">
        <v>40</v>
      </c>
      <c r="C183" s="109" t="s">
        <v>148</v>
      </c>
      <c r="D183" s="229">
        <v>1500</v>
      </c>
      <c r="E183" s="113">
        <v>0</v>
      </c>
      <c r="F183" s="63">
        <f>E183+D183</f>
        <v>1500</v>
      </c>
    </row>
    <row r="184" spans="1:6" ht="21" customHeight="1" x14ac:dyDescent="0.25">
      <c r="A184" s="49">
        <v>31212</v>
      </c>
      <c r="B184" s="13" t="s">
        <v>316</v>
      </c>
      <c r="C184" s="199" t="s">
        <v>317</v>
      </c>
      <c r="D184" s="229">
        <v>400</v>
      </c>
      <c r="E184" s="113">
        <v>0</v>
      </c>
      <c r="F184" s="63">
        <f t="shared" ref="F184:F210" si="16">E184+D184</f>
        <v>400</v>
      </c>
    </row>
    <row r="185" spans="1:6" ht="21" customHeight="1" x14ac:dyDescent="0.25">
      <c r="A185" s="49">
        <v>32211</v>
      </c>
      <c r="B185" s="13" t="s">
        <v>14</v>
      </c>
      <c r="C185" s="14" t="s">
        <v>149</v>
      </c>
      <c r="D185" s="229">
        <v>1000</v>
      </c>
      <c r="E185" s="113">
        <v>0</v>
      </c>
      <c r="F185" s="63">
        <f t="shared" si="16"/>
        <v>1000</v>
      </c>
    </row>
    <row r="186" spans="1:6" ht="21" customHeight="1" x14ac:dyDescent="0.25">
      <c r="A186" s="49">
        <v>32212</v>
      </c>
      <c r="B186" s="13" t="s">
        <v>276</v>
      </c>
      <c r="C186" s="186" t="s">
        <v>291</v>
      </c>
      <c r="D186" s="229">
        <v>0</v>
      </c>
      <c r="E186" s="113">
        <v>0</v>
      </c>
      <c r="F186" s="63">
        <f t="shared" si="16"/>
        <v>0</v>
      </c>
    </row>
    <row r="187" spans="1:6" ht="21" customHeight="1" x14ac:dyDescent="0.25">
      <c r="A187" s="49">
        <v>322290</v>
      </c>
      <c r="B187" s="13" t="s">
        <v>189</v>
      </c>
      <c r="C187" s="186" t="s">
        <v>150</v>
      </c>
      <c r="D187" s="229">
        <v>2650</v>
      </c>
      <c r="E187" s="113">
        <v>0</v>
      </c>
      <c r="F187" s="63">
        <f t="shared" si="16"/>
        <v>2650</v>
      </c>
    </row>
    <row r="188" spans="1:6" ht="21" customHeight="1" x14ac:dyDescent="0.25">
      <c r="A188" s="49">
        <v>322510</v>
      </c>
      <c r="B188" s="13" t="s">
        <v>190</v>
      </c>
      <c r="C188" s="186" t="s">
        <v>151</v>
      </c>
      <c r="D188" s="229">
        <v>1500</v>
      </c>
      <c r="E188" s="113">
        <v>0</v>
      </c>
      <c r="F188" s="63">
        <f t="shared" si="16"/>
        <v>1500</v>
      </c>
    </row>
    <row r="189" spans="1:6" ht="21" customHeight="1" x14ac:dyDescent="0.25">
      <c r="A189" s="49">
        <v>323110</v>
      </c>
      <c r="B189" s="3" t="s">
        <v>21</v>
      </c>
      <c r="C189" s="187" t="s">
        <v>152</v>
      </c>
      <c r="D189" s="229">
        <v>1260</v>
      </c>
      <c r="E189" s="113">
        <v>0</v>
      </c>
      <c r="F189" s="63">
        <f t="shared" si="16"/>
        <v>1260</v>
      </c>
    </row>
    <row r="190" spans="1:6" ht="21" customHeight="1" x14ac:dyDescent="0.25">
      <c r="A190" s="49">
        <v>323190</v>
      </c>
      <c r="B190" s="13" t="s">
        <v>22</v>
      </c>
      <c r="C190" s="186" t="s">
        <v>318</v>
      </c>
      <c r="D190" s="229">
        <v>130</v>
      </c>
      <c r="E190" s="113">
        <v>0</v>
      </c>
      <c r="F190" s="63">
        <f t="shared" si="16"/>
        <v>130</v>
      </c>
    </row>
    <row r="191" spans="1:6" ht="21" customHeight="1" x14ac:dyDescent="0.25">
      <c r="A191" s="49">
        <v>323130</v>
      </c>
      <c r="B191" s="13" t="s">
        <v>59</v>
      </c>
      <c r="C191" s="186" t="s">
        <v>153</v>
      </c>
      <c r="D191" s="229">
        <v>260</v>
      </c>
      <c r="E191" s="113">
        <v>0</v>
      </c>
      <c r="F191" s="63">
        <f t="shared" si="16"/>
        <v>260</v>
      </c>
    </row>
    <row r="192" spans="1:6" ht="21" customHeight="1" x14ac:dyDescent="0.25">
      <c r="A192" s="49">
        <v>323290</v>
      </c>
      <c r="B192" s="13" t="s">
        <v>191</v>
      </c>
      <c r="C192" s="186" t="s">
        <v>154</v>
      </c>
      <c r="D192" s="229">
        <v>1990</v>
      </c>
      <c r="E192" s="113">
        <v>0</v>
      </c>
      <c r="F192" s="63">
        <f t="shared" si="16"/>
        <v>1990</v>
      </c>
    </row>
    <row r="193" spans="1:6" ht="21" customHeight="1" x14ac:dyDescent="0.25">
      <c r="A193" s="49">
        <v>323390</v>
      </c>
      <c r="B193" s="13" t="s">
        <v>23</v>
      </c>
      <c r="C193" s="186" t="s">
        <v>155</v>
      </c>
      <c r="D193" s="229">
        <v>370</v>
      </c>
      <c r="E193" s="113">
        <v>0</v>
      </c>
      <c r="F193" s="63">
        <f t="shared" si="16"/>
        <v>370</v>
      </c>
    </row>
    <row r="194" spans="1:6" ht="21" customHeight="1" x14ac:dyDescent="0.25">
      <c r="A194" s="49">
        <v>323720</v>
      </c>
      <c r="B194" s="13" t="s">
        <v>27</v>
      </c>
      <c r="C194" s="186" t="s">
        <v>156</v>
      </c>
      <c r="D194" s="229">
        <v>25000</v>
      </c>
      <c r="E194" s="113">
        <v>0</v>
      </c>
      <c r="F194" s="63">
        <f t="shared" si="16"/>
        <v>25000</v>
      </c>
    </row>
    <row r="195" spans="1:6" ht="21" customHeight="1" x14ac:dyDescent="0.25">
      <c r="A195" s="49">
        <v>323730</v>
      </c>
      <c r="B195" s="13" t="s">
        <v>343</v>
      </c>
      <c r="C195" s="186" t="s">
        <v>346</v>
      </c>
      <c r="D195" s="229">
        <v>130</v>
      </c>
      <c r="E195" s="113">
        <v>0</v>
      </c>
      <c r="F195" s="63">
        <f t="shared" si="16"/>
        <v>130</v>
      </c>
    </row>
    <row r="196" spans="1:6" ht="21" customHeight="1" x14ac:dyDescent="0.25">
      <c r="A196" s="49">
        <v>323790</v>
      </c>
      <c r="B196" s="13" t="s">
        <v>356</v>
      </c>
      <c r="C196" s="186"/>
      <c r="D196" s="229">
        <v>670</v>
      </c>
      <c r="E196" s="113">
        <v>0</v>
      </c>
      <c r="F196" s="63">
        <f t="shared" si="16"/>
        <v>670</v>
      </c>
    </row>
    <row r="197" spans="1:6" ht="21" customHeight="1" x14ac:dyDescent="0.25">
      <c r="A197" s="49">
        <v>323910</v>
      </c>
      <c r="B197" s="13" t="s">
        <v>29</v>
      </c>
      <c r="C197" s="186" t="s">
        <v>157</v>
      </c>
      <c r="D197" s="229">
        <v>1000</v>
      </c>
      <c r="E197" s="113">
        <v>0</v>
      </c>
      <c r="F197" s="63">
        <f t="shared" si="16"/>
        <v>1000</v>
      </c>
    </row>
    <row r="198" spans="1:6" ht="21" customHeight="1" x14ac:dyDescent="0.25">
      <c r="A198" s="49">
        <v>32394</v>
      </c>
      <c r="B198" s="13" t="s">
        <v>277</v>
      </c>
      <c r="C198" s="186" t="s">
        <v>292</v>
      </c>
      <c r="D198" s="229">
        <v>0</v>
      </c>
      <c r="E198" s="113">
        <v>0</v>
      </c>
      <c r="F198" s="63">
        <f t="shared" si="16"/>
        <v>0</v>
      </c>
    </row>
    <row r="199" spans="1:6" ht="21" customHeight="1" x14ac:dyDescent="0.25">
      <c r="A199" s="49">
        <v>32412</v>
      </c>
      <c r="B199" s="13" t="s">
        <v>278</v>
      </c>
      <c r="C199" s="186" t="s">
        <v>293</v>
      </c>
      <c r="D199" s="229">
        <v>0</v>
      </c>
      <c r="E199" s="113">
        <v>0</v>
      </c>
      <c r="F199" s="63">
        <f t="shared" si="16"/>
        <v>0</v>
      </c>
    </row>
    <row r="200" spans="1:6" ht="21" customHeight="1" x14ac:dyDescent="0.25">
      <c r="A200" s="49">
        <v>32921</v>
      </c>
      <c r="B200" s="3" t="s">
        <v>279</v>
      </c>
      <c r="C200" s="186" t="s">
        <v>294</v>
      </c>
      <c r="D200" s="229">
        <v>0</v>
      </c>
      <c r="E200" s="113">
        <v>0</v>
      </c>
      <c r="F200" s="63">
        <f t="shared" si="16"/>
        <v>0</v>
      </c>
    </row>
    <row r="201" spans="1:6" ht="21" customHeight="1" x14ac:dyDescent="0.25">
      <c r="A201" s="49">
        <v>32922</v>
      </c>
      <c r="B201" s="3" t="s">
        <v>31</v>
      </c>
      <c r="C201" s="186" t="s">
        <v>295</v>
      </c>
      <c r="D201" s="229">
        <v>0</v>
      </c>
      <c r="E201" s="113">
        <v>0</v>
      </c>
      <c r="F201" s="63">
        <f t="shared" si="16"/>
        <v>0</v>
      </c>
    </row>
    <row r="202" spans="1:6" ht="24" customHeight="1" x14ac:dyDescent="0.25">
      <c r="A202" s="49">
        <v>329310</v>
      </c>
      <c r="B202" s="3" t="s">
        <v>33</v>
      </c>
      <c r="C202" s="187" t="s">
        <v>158</v>
      </c>
      <c r="D202" s="229">
        <v>670</v>
      </c>
      <c r="E202" s="113">
        <v>0</v>
      </c>
      <c r="F202" s="63">
        <f t="shared" si="16"/>
        <v>670</v>
      </c>
    </row>
    <row r="203" spans="1:6" ht="18" customHeight="1" x14ac:dyDescent="0.25">
      <c r="A203" s="49">
        <v>32959</v>
      </c>
      <c r="B203" s="13" t="s">
        <v>85</v>
      </c>
      <c r="C203" s="188" t="s">
        <v>159</v>
      </c>
      <c r="D203" s="229">
        <v>0</v>
      </c>
      <c r="E203" s="113">
        <v>0</v>
      </c>
      <c r="F203" s="63">
        <f t="shared" si="16"/>
        <v>0</v>
      </c>
    </row>
    <row r="204" spans="1:6" ht="21.75" customHeight="1" x14ac:dyDescent="0.25">
      <c r="A204" s="49">
        <v>34311</v>
      </c>
      <c r="B204" s="13" t="s">
        <v>60</v>
      </c>
      <c r="C204" s="186" t="s">
        <v>340</v>
      </c>
      <c r="D204" s="249">
        <v>530</v>
      </c>
      <c r="E204" s="113">
        <v>0</v>
      </c>
      <c r="F204" s="63">
        <f t="shared" si="16"/>
        <v>530</v>
      </c>
    </row>
    <row r="205" spans="1:6" ht="23.25" customHeight="1" x14ac:dyDescent="0.25">
      <c r="A205" s="49">
        <v>32999</v>
      </c>
      <c r="B205" s="13" t="s">
        <v>252</v>
      </c>
      <c r="C205" s="189" t="s">
        <v>159</v>
      </c>
      <c r="D205" s="250">
        <v>1350</v>
      </c>
      <c r="E205" s="113">
        <v>0</v>
      </c>
      <c r="F205" s="63">
        <f t="shared" si="16"/>
        <v>1350</v>
      </c>
    </row>
    <row r="206" spans="1:6" ht="23.25" customHeight="1" x14ac:dyDescent="0.25">
      <c r="A206" s="49">
        <v>42211</v>
      </c>
      <c r="B206" s="14" t="s">
        <v>319</v>
      </c>
      <c r="C206" s="200" t="s">
        <v>321</v>
      </c>
      <c r="D206" s="234">
        <v>3000</v>
      </c>
      <c r="E206" s="113">
        <v>0</v>
      </c>
      <c r="F206" s="63">
        <f t="shared" si="16"/>
        <v>3000</v>
      </c>
    </row>
    <row r="207" spans="1:6" ht="23.25" customHeight="1" x14ac:dyDescent="0.25">
      <c r="A207" s="49">
        <v>42212</v>
      </c>
      <c r="B207" s="14" t="s">
        <v>320</v>
      </c>
      <c r="C207" s="200" t="s">
        <v>322</v>
      </c>
      <c r="D207" s="234">
        <v>1990</v>
      </c>
      <c r="E207" s="113">
        <v>0</v>
      </c>
      <c r="F207" s="63">
        <f t="shared" si="16"/>
        <v>1990</v>
      </c>
    </row>
    <row r="208" spans="1:6" ht="24.75" customHeight="1" x14ac:dyDescent="0.25">
      <c r="A208" s="49">
        <v>42271</v>
      </c>
      <c r="B208" s="49" t="s">
        <v>271</v>
      </c>
      <c r="C208" s="186" t="s">
        <v>296</v>
      </c>
      <c r="D208" s="234">
        <v>1800</v>
      </c>
      <c r="E208" s="113">
        <v>0</v>
      </c>
      <c r="F208" s="63">
        <f t="shared" si="16"/>
        <v>1800</v>
      </c>
    </row>
    <row r="209" spans="1:6" ht="24" customHeight="1" x14ac:dyDescent="0.25">
      <c r="A209" s="42">
        <v>422730</v>
      </c>
      <c r="B209" s="13" t="s">
        <v>39</v>
      </c>
      <c r="C209" s="14" t="s">
        <v>160</v>
      </c>
      <c r="D209" s="229">
        <v>2600</v>
      </c>
      <c r="E209" s="113">
        <v>0</v>
      </c>
      <c r="F209" s="63">
        <f t="shared" si="16"/>
        <v>2600</v>
      </c>
    </row>
    <row r="210" spans="1:6" ht="24" customHeight="1" x14ac:dyDescent="0.25">
      <c r="A210" s="49">
        <v>424110</v>
      </c>
      <c r="B210" s="18" t="s">
        <v>42</v>
      </c>
      <c r="C210" s="89" t="s">
        <v>161</v>
      </c>
      <c r="D210" s="229">
        <v>400</v>
      </c>
      <c r="E210" s="113">
        <v>0</v>
      </c>
      <c r="F210" s="63">
        <f t="shared" si="16"/>
        <v>400</v>
      </c>
    </row>
    <row r="211" spans="1:6" ht="24" customHeight="1" x14ac:dyDescent="0.25">
      <c r="A211" s="49">
        <v>922213</v>
      </c>
      <c r="B211" s="18" t="s">
        <v>245</v>
      </c>
      <c r="C211" s="89" t="s">
        <v>251</v>
      </c>
      <c r="D211" s="229">
        <v>0</v>
      </c>
      <c r="E211" s="113">
        <v>0</v>
      </c>
      <c r="F211" s="63">
        <v>0</v>
      </c>
    </row>
    <row r="212" spans="1:6" ht="39.75" customHeight="1" x14ac:dyDescent="0.25">
      <c r="A212" s="110" t="s">
        <v>184</v>
      </c>
      <c r="B212" s="5" t="s">
        <v>62</v>
      </c>
      <c r="C212" s="77"/>
      <c r="D212" s="198">
        <f>SUM(D213:D218)</f>
        <v>11470</v>
      </c>
      <c r="E212" s="203">
        <f>SUM(E213:E219)</f>
        <v>0</v>
      </c>
      <c r="F212" s="203">
        <f>SUM(F213:F219)</f>
        <v>11470</v>
      </c>
    </row>
    <row r="213" spans="1:6" ht="24" customHeight="1" x14ac:dyDescent="0.25">
      <c r="A213" s="51">
        <v>321190</v>
      </c>
      <c r="B213" s="52" t="s">
        <v>43</v>
      </c>
      <c r="C213" s="90" t="s">
        <v>162</v>
      </c>
      <c r="D213" s="229">
        <v>130</v>
      </c>
      <c r="E213" s="180">
        <v>0</v>
      </c>
      <c r="F213" s="207">
        <f t="shared" ref="F213:F214" si="17">E213+D213</f>
        <v>130</v>
      </c>
    </row>
    <row r="214" spans="1:6" ht="26.25" customHeight="1" x14ac:dyDescent="0.25">
      <c r="A214" s="50">
        <v>322190</v>
      </c>
      <c r="B214" s="12" t="s">
        <v>48</v>
      </c>
      <c r="C214" s="75" t="s">
        <v>163</v>
      </c>
      <c r="D214" s="238">
        <v>70</v>
      </c>
      <c r="E214" s="180">
        <v>0</v>
      </c>
      <c r="F214" s="208">
        <f t="shared" si="17"/>
        <v>70</v>
      </c>
    </row>
    <row r="215" spans="1:6" ht="24" customHeight="1" x14ac:dyDescent="0.25">
      <c r="A215" s="51">
        <v>323190</v>
      </c>
      <c r="B215" s="45" t="s">
        <v>22</v>
      </c>
      <c r="C215" s="81" t="s">
        <v>164</v>
      </c>
      <c r="D215" s="229">
        <v>7880</v>
      </c>
      <c r="E215" s="180">
        <v>0</v>
      </c>
      <c r="F215" s="207">
        <f>D215+E215</f>
        <v>7880</v>
      </c>
    </row>
    <row r="216" spans="1:6" ht="26.25" customHeight="1" x14ac:dyDescent="0.25">
      <c r="A216" s="49">
        <v>32412</v>
      </c>
      <c r="B216" s="265" t="s">
        <v>192</v>
      </c>
      <c r="C216" s="91" t="s">
        <v>165</v>
      </c>
      <c r="D216" s="229">
        <v>0</v>
      </c>
      <c r="E216" s="180">
        <v>0</v>
      </c>
      <c r="F216" s="207">
        <f t="shared" ref="F216:F217" si="18">D216+E216</f>
        <v>0</v>
      </c>
    </row>
    <row r="217" spans="1:6" ht="24" customHeight="1" x14ac:dyDescent="0.25">
      <c r="A217" s="49">
        <v>32919</v>
      </c>
      <c r="B217" s="22" t="s">
        <v>80</v>
      </c>
      <c r="C217" s="91" t="s">
        <v>166</v>
      </c>
      <c r="D217" s="229">
        <v>70</v>
      </c>
      <c r="E217" s="180">
        <v>0</v>
      </c>
      <c r="F217" s="207">
        <f t="shared" si="18"/>
        <v>70</v>
      </c>
    </row>
    <row r="218" spans="1:6" ht="24.75" customHeight="1" x14ac:dyDescent="0.25">
      <c r="A218" s="51">
        <v>329990</v>
      </c>
      <c r="B218" s="40" t="s">
        <v>36</v>
      </c>
      <c r="C218" s="92" t="s">
        <v>167</v>
      </c>
      <c r="D218" s="229">
        <v>3320</v>
      </c>
      <c r="E218" s="180">
        <v>0</v>
      </c>
      <c r="F218" s="207">
        <f>D218+E218</f>
        <v>3320</v>
      </c>
    </row>
    <row r="219" spans="1:6" ht="24.75" customHeight="1" x14ac:dyDescent="0.25">
      <c r="A219" s="51">
        <v>922213</v>
      </c>
      <c r="B219" s="40" t="s">
        <v>245</v>
      </c>
      <c r="C219" s="92" t="s">
        <v>254</v>
      </c>
      <c r="D219" s="229">
        <v>0</v>
      </c>
      <c r="E219" s="204">
        <v>0</v>
      </c>
      <c r="F219" s="207">
        <f>D219+E219</f>
        <v>0</v>
      </c>
    </row>
    <row r="220" spans="1:6" ht="15.75" customHeight="1" x14ac:dyDescent="0.25">
      <c r="B220" s="134"/>
      <c r="C220" s="2"/>
      <c r="D220" s="227"/>
      <c r="E220" s="29"/>
      <c r="F220" s="117"/>
    </row>
    <row r="221" spans="1:6" ht="12" customHeight="1" x14ac:dyDescent="0.25">
      <c r="A221" s="11"/>
      <c r="B221" s="24"/>
      <c r="C221" s="24"/>
      <c r="D221" s="239"/>
      <c r="E221" s="28"/>
      <c r="F221" s="64" t="s">
        <v>222</v>
      </c>
    </row>
    <row r="222" spans="1:6" ht="15" customHeight="1" x14ac:dyDescent="0.25">
      <c r="A222" s="281" t="s">
        <v>197</v>
      </c>
      <c r="B222" s="283" t="s">
        <v>1</v>
      </c>
      <c r="C222" s="285" t="s">
        <v>198</v>
      </c>
      <c r="D222" s="214" t="s">
        <v>58</v>
      </c>
      <c r="E222" s="279" t="s">
        <v>81</v>
      </c>
      <c r="F222" s="57" t="s">
        <v>82</v>
      </c>
    </row>
    <row r="223" spans="1:6" ht="19.5" customHeight="1" x14ac:dyDescent="0.25">
      <c r="A223" s="282"/>
      <c r="B223" s="284"/>
      <c r="C223" s="286"/>
      <c r="D223" s="215">
        <v>2023</v>
      </c>
      <c r="E223" s="280"/>
      <c r="F223" s="58" t="s">
        <v>351</v>
      </c>
    </row>
    <row r="224" spans="1:6" ht="24" customHeight="1" x14ac:dyDescent="0.25">
      <c r="A224" s="111" t="s">
        <v>183</v>
      </c>
      <c r="B224" s="10" t="s">
        <v>55</v>
      </c>
      <c r="C224" s="93"/>
      <c r="D224" s="248">
        <f>SUM(D225:D236)</f>
        <v>970480</v>
      </c>
      <c r="E224" s="39">
        <f>SUM(E225:E236)</f>
        <v>0</v>
      </c>
      <c r="F224" s="39">
        <f t="shared" ref="F224" si="19">SUM(F225:F236)</f>
        <v>970480</v>
      </c>
    </row>
    <row r="225" spans="1:6" ht="24" customHeight="1" x14ac:dyDescent="0.25">
      <c r="A225" s="49">
        <v>31111</v>
      </c>
      <c r="B225" s="13" t="s">
        <v>263</v>
      </c>
      <c r="C225" s="13" t="s">
        <v>264</v>
      </c>
      <c r="D225" s="229">
        <v>797480</v>
      </c>
      <c r="E225" s="266">
        <v>0</v>
      </c>
      <c r="F225" s="63">
        <f>D225+E225</f>
        <v>797480</v>
      </c>
    </row>
    <row r="226" spans="1:6" ht="33.75" customHeight="1" x14ac:dyDescent="0.25">
      <c r="A226" s="49">
        <v>31219</v>
      </c>
      <c r="B226" s="12" t="s">
        <v>331</v>
      </c>
      <c r="C226" s="14" t="s">
        <v>266</v>
      </c>
      <c r="D226" s="255">
        <v>29080</v>
      </c>
      <c r="E226" s="266">
        <v>0</v>
      </c>
      <c r="F226" s="63">
        <f t="shared" ref="F226:F236" si="20">D226+E226</f>
        <v>29080</v>
      </c>
    </row>
    <row r="227" spans="1:6" ht="24" customHeight="1" x14ac:dyDescent="0.25">
      <c r="A227" s="49">
        <v>31311</v>
      </c>
      <c r="B227" s="13" t="s">
        <v>269</v>
      </c>
      <c r="C227" s="14" t="s">
        <v>267</v>
      </c>
      <c r="D227" s="229">
        <v>0</v>
      </c>
      <c r="E227" s="266">
        <v>0</v>
      </c>
      <c r="F227" s="63">
        <f t="shared" si="20"/>
        <v>0</v>
      </c>
    </row>
    <row r="228" spans="1:6" ht="24" customHeight="1" x14ac:dyDescent="0.25">
      <c r="A228" s="49">
        <v>31321</v>
      </c>
      <c r="B228" s="13" t="s">
        <v>270</v>
      </c>
      <c r="C228" s="14" t="s">
        <v>268</v>
      </c>
      <c r="D228" s="229">
        <v>140000</v>
      </c>
      <c r="E228" s="266">
        <v>0</v>
      </c>
      <c r="F228" s="63">
        <f t="shared" si="20"/>
        <v>140000</v>
      </c>
    </row>
    <row r="229" spans="1:6" ht="24" customHeight="1" x14ac:dyDescent="0.25">
      <c r="A229" s="49">
        <v>321190</v>
      </c>
      <c r="B229" s="13" t="s">
        <v>225</v>
      </c>
      <c r="C229" s="14" t="s">
        <v>168</v>
      </c>
      <c r="D229" s="229">
        <v>530</v>
      </c>
      <c r="E229" s="266">
        <v>0</v>
      </c>
      <c r="F229" s="63">
        <f t="shared" si="20"/>
        <v>530</v>
      </c>
    </row>
    <row r="230" spans="1:6" ht="24" customHeight="1" x14ac:dyDescent="0.25">
      <c r="A230" s="49">
        <v>32955</v>
      </c>
      <c r="B230" s="12" t="s">
        <v>265</v>
      </c>
      <c r="C230" s="14" t="s">
        <v>298</v>
      </c>
      <c r="D230" s="229">
        <v>2990</v>
      </c>
      <c r="E230" s="266">
        <v>0</v>
      </c>
      <c r="F230" s="63">
        <f t="shared" si="20"/>
        <v>2990</v>
      </c>
    </row>
    <row r="231" spans="1:6" ht="28.5" customHeight="1" x14ac:dyDescent="0.25">
      <c r="A231" s="49">
        <v>32999</v>
      </c>
      <c r="B231" s="12" t="s">
        <v>83</v>
      </c>
      <c r="C231" s="146" t="s">
        <v>169</v>
      </c>
      <c r="D231" s="231">
        <v>400</v>
      </c>
      <c r="E231" s="266">
        <v>0</v>
      </c>
      <c r="F231" s="63">
        <f t="shared" si="20"/>
        <v>400</v>
      </c>
    </row>
    <row r="232" spans="1:6" ht="28.5" customHeight="1" x14ac:dyDescent="0.25">
      <c r="A232" s="49">
        <v>41231</v>
      </c>
      <c r="B232" s="12" t="s">
        <v>284</v>
      </c>
      <c r="C232" s="146" t="s">
        <v>299</v>
      </c>
      <c r="D232" s="231">
        <v>0</v>
      </c>
      <c r="E232" s="266">
        <v>0</v>
      </c>
      <c r="F232" s="63">
        <f t="shared" si="20"/>
        <v>0</v>
      </c>
    </row>
    <row r="233" spans="1:6" ht="28.5" customHeight="1" x14ac:dyDescent="0.25">
      <c r="A233" s="49">
        <v>42271</v>
      </c>
      <c r="B233" s="12" t="s">
        <v>271</v>
      </c>
      <c r="C233" s="190" t="s">
        <v>297</v>
      </c>
      <c r="D233" s="231">
        <v>0</v>
      </c>
      <c r="E233" s="266">
        <v>0</v>
      </c>
      <c r="F233" s="63">
        <f t="shared" si="20"/>
        <v>0</v>
      </c>
    </row>
    <row r="234" spans="1:6" ht="22.5" customHeight="1" x14ac:dyDescent="0.25">
      <c r="A234" s="49">
        <v>42273</v>
      </c>
      <c r="B234" s="12" t="s">
        <v>39</v>
      </c>
      <c r="C234" s="146" t="s">
        <v>244</v>
      </c>
      <c r="D234" s="231">
        <v>0</v>
      </c>
      <c r="E234" s="266">
        <v>0</v>
      </c>
      <c r="F234" s="63">
        <f t="shared" si="20"/>
        <v>0</v>
      </c>
    </row>
    <row r="235" spans="1:6" ht="22.5" customHeight="1" x14ac:dyDescent="0.25">
      <c r="A235" s="49">
        <v>424110</v>
      </c>
      <c r="B235" s="18" t="s">
        <v>42</v>
      </c>
      <c r="C235" s="146" t="s">
        <v>283</v>
      </c>
      <c r="D235" s="231">
        <v>0</v>
      </c>
      <c r="E235" s="266">
        <v>0</v>
      </c>
      <c r="F235" s="63">
        <f t="shared" si="20"/>
        <v>0</v>
      </c>
    </row>
    <row r="236" spans="1:6" ht="22.5" customHeight="1" x14ac:dyDescent="0.25">
      <c r="A236" s="49">
        <v>922213</v>
      </c>
      <c r="B236" s="12" t="s">
        <v>245</v>
      </c>
      <c r="C236" s="146" t="s">
        <v>246</v>
      </c>
      <c r="D236" s="231">
        <v>0</v>
      </c>
      <c r="E236" s="266">
        <v>0</v>
      </c>
      <c r="F236" s="63">
        <f t="shared" si="20"/>
        <v>0</v>
      </c>
    </row>
    <row r="237" spans="1:6" ht="24" customHeight="1" x14ac:dyDescent="0.25">
      <c r="A237" s="111" t="s">
        <v>182</v>
      </c>
      <c r="B237" s="154" t="s">
        <v>44</v>
      </c>
      <c r="C237" s="6"/>
      <c r="D237" s="248">
        <f>SUM(D238:D256)</f>
        <v>8000</v>
      </c>
      <c r="E237" s="39">
        <f t="shared" ref="E237" si="21">SUM(E238:E256)</f>
        <v>0</v>
      </c>
      <c r="F237" s="39">
        <f>SUM(F238:F256)</f>
        <v>8000</v>
      </c>
    </row>
    <row r="238" spans="1:6" ht="26.25" customHeight="1" x14ac:dyDescent="0.25">
      <c r="A238" s="48">
        <v>322190</v>
      </c>
      <c r="B238" s="9" t="s">
        <v>54</v>
      </c>
      <c r="C238" s="16" t="s">
        <v>136</v>
      </c>
      <c r="D238" s="251">
        <v>660</v>
      </c>
      <c r="E238" s="113">
        <v>0</v>
      </c>
      <c r="F238" s="65">
        <f>D238+E238</f>
        <v>660</v>
      </c>
    </row>
    <row r="239" spans="1:6" ht="24" customHeight="1" x14ac:dyDescent="0.25">
      <c r="A239" s="51">
        <v>32131</v>
      </c>
      <c r="B239" s="45" t="s">
        <v>285</v>
      </c>
      <c r="C239" s="192" t="s">
        <v>345</v>
      </c>
      <c r="D239" s="229">
        <v>0</v>
      </c>
      <c r="E239" s="113">
        <v>0</v>
      </c>
      <c r="F239" s="65">
        <f t="shared" ref="F239:F257" si="22">D239+E239</f>
        <v>0</v>
      </c>
    </row>
    <row r="240" spans="1:6" ht="26.25" customHeight="1" x14ac:dyDescent="0.25">
      <c r="A240" s="48">
        <v>32222</v>
      </c>
      <c r="B240" s="9" t="s">
        <v>280</v>
      </c>
      <c r="C240" s="191" t="s">
        <v>300</v>
      </c>
      <c r="D240" s="251">
        <v>350</v>
      </c>
      <c r="E240" s="113">
        <v>0</v>
      </c>
      <c r="F240" s="65">
        <f t="shared" si="22"/>
        <v>350</v>
      </c>
    </row>
    <row r="241" spans="1:6" ht="21" customHeight="1" x14ac:dyDescent="0.25">
      <c r="A241" s="49">
        <v>322510</v>
      </c>
      <c r="B241" s="13" t="s">
        <v>190</v>
      </c>
      <c r="C241" s="186"/>
      <c r="D241" s="229">
        <v>0</v>
      </c>
      <c r="E241" s="113">
        <v>0</v>
      </c>
      <c r="F241" s="63">
        <f t="shared" ref="F241" si="23">E241+D241</f>
        <v>0</v>
      </c>
    </row>
    <row r="242" spans="1:6" ht="21" customHeight="1" x14ac:dyDescent="0.25">
      <c r="A242" s="49">
        <v>322520</v>
      </c>
      <c r="B242" s="13" t="s">
        <v>358</v>
      </c>
      <c r="C242" s="186"/>
      <c r="D242" s="229">
        <v>0</v>
      </c>
      <c r="E242" s="113">
        <v>0</v>
      </c>
      <c r="F242" s="63">
        <f t="shared" ref="F242" si="24">E242+D242</f>
        <v>0</v>
      </c>
    </row>
    <row r="243" spans="1:6" ht="24" customHeight="1" x14ac:dyDescent="0.25">
      <c r="A243" s="51">
        <v>323290</v>
      </c>
      <c r="B243" s="45" t="s">
        <v>41</v>
      </c>
      <c r="C243" s="192" t="s">
        <v>137</v>
      </c>
      <c r="D243" s="229">
        <v>910</v>
      </c>
      <c r="E243" s="113">
        <v>0</v>
      </c>
      <c r="F243" s="65">
        <f t="shared" si="22"/>
        <v>910</v>
      </c>
    </row>
    <row r="244" spans="1:6" ht="24" customHeight="1" x14ac:dyDescent="0.25">
      <c r="A244" s="51">
        <v>323590</v>
      </c>
      <c r="B244" s="45" t="s">
        <v>45</v>
      </c>
      <c r="C244" s="192" t="s">
        <v>139</v>
      </c>
      <c r="D244" s="229">
        <v>0</v>
      </c>
      <c r="E244" s="113">
        <v>0</v>
      </c>
      <c r="F244" s="65">
        <v>0</v>
      </c>
    </row>
    <row r="245" spans="1:6" ht="24" customHeight="1" x14ac:dyDescent="0.25">
      <c r="A245" s="51">
        <v>32412</v>
      </c>
      <c r="B245" s="45" t="s">
        <v>227</v>
      </c>
      <c r="C245" s="192" t="s">
        <v>247</v>
      </c>
      <c r="D245" s="229">
        <v>0</v>
      </c>
      <c r="E245" s="113">
        <v>0</v>
      </c>
      <c r="F245" s="65">
        <v>0</v>
      </c>
    </row>
    <row r="246" spans="1:6" ht="24" customHeight="1" x14ac:dyDescent="0.25">
      <c r="A246" s="51">
        <v>32921</v>
      </c>
      <c r="B246" s="45" t="s">
        <v>279</v>
      </c>
      <c r="C246" s="192" t="s">
        <v>323</v>
      </c>
      <c r="D246" s="229">
        <v>210</v>
      </c>
      <c r="E246" s="113">
        <v>0</v>
      </c>
      <c r="F246" s="65">
        <f t="shared" si="22"/>
        <v>210</v>
      </c>
    </row>
    <row r="247" spans="1:6" ht="24" customHeight="1" x14ac:dyDescent="0.25">
      <c r="A247" s="51">
        <v>329220</v>
      </c>
      <c r="B247" s="45" t="s">
        <v>31</v>
      </c>
      <c r="C247" s="192" t="s">
        <v>140</v>
      </c>
      <c r="D247" s="229">
        <v>1090</v>
      </c>
      <c r="E247" s="113">
        <v>0</v>
      </c>
      <c r="F247" s="65">
        <f t="shared" si="22"/>
        <v>1090</v>
      </c>
    </row>
    <row r="248" spans="1:6" ht="21.75" customHeight="1" x14ac:dyDescent="0.25">
      <c r="A248" s="51">
        <v>329230</v>
      </c>
      <c r="B248" s="45" t="s">
        <v>32</v>
      </c>
      <c r="C248" s="192" t="s">
        <v>141</v>
      </c>
      <c r="D248" s="229">
        <v>460</v>
      </c>
      <c r="E248" s="113">
        <v>0</v>
      </c>
      <c r="F248" s="65">
        <f t="shared" si="22"/>
        <v>460</v>
      </c>
    </row>
    <row r="249" spans="1:6" ht="24" customHeight="1" x14ac:dyDescent="0.25">
      <c r="A249" s="48">
        <v>329990</v>
      </c>
      <c r="B249" s="30" t="s">
        <v>83</v>
      </c>
      <c r="C249" s="193" t="s">
        <v>142</v>
      </c>
      <c r="D249" s="252">
        <v>600</v>
      </c>
      <c r="E249" s="113">
        <v>0</v>
      </c>
      <c r="F249" s="65">
        <f t="shared" si="22"/>
        <v>600</v>
      </c>
    </row>
    <row r="250" spans="1:6" ht="24" customHeight="1" x14ac:dyDescent="0.25">
      <c r="A250" s="48">
        <v>34311</v>
      </c>
      <c r="B250" s="30" t="s">
        <v>60</v>
      </c>
      <c r="C250" s="193" t="s">
        <v>324</v>
      </c>
      <c r="D250" s="252">
        <v>130</v>
      </c>
      <c r="E250" s="113">
        <v>0</v>
      </c>
      <c r="F250" s="65">
        <f t="shared" si="22"/>
        <v>130</v>
      </c>
    </row>
    <row r="251" spans="1:6" ht="21.75" customHeight="1" x14ac:dyDescent="0.25">
      <c r="A251" s="48">
        <v>42129</v>
      </c>
      <c r="B251" s="30" t="s">
        <v>203</v>
      </c>
      <c r="C251" s="193" t="s">
        <v>204</v>
      </c>
      <c r="D251" s="252">
        <v>660</v>
      </c>
      <c r="E251" s="113">
        <v>0</v>
      </c>
      <c r="F251" s="65">
        <f t="shared" si="22"/>
        <v>660</v>
      </c>
    </row>
    <row r="252" spans="1:6" ht="21.75" customHeight="1" x14ac:dyDescent="0.25">
      <c r="A252" s="48">
        <v>42211</v>
      </c>
      <c r="B252" s="30" t="s">
        <v>319</v>
      </c>
      <c r="C252" s="201" t="s">
        <v>325</v>
      </c>
      <c r="D252" s="252">
        <v>660</v>
      </c>
      <c r="E252" s="113">
        <v>0</v>
      </c>
      <c r="F252" s="65">
        <f t="shared" si="22"/>
        <v>660</v>
      </c>
    </row>
    <row r="253" spans="1:6" ht="21.75" customHeight="1" x14ac:dyDescent="0.25">
      <c r="A253" s="48">
        <v>42212</v>
      </c>
      <c r="B253" s="30" t="s">
        <v>320</v>
      </c>
      <c r="C253" s="201" t="s">
        <v>326</v>
      </c>
      <c r="D253" s="252">
        <v>670</v>
      </c>
      <c r="E253" s="113">
        <v>0</v>
      </c>
      <c r="F253" s="65">
        <f t="shared" si="22"/>
        <v>670</v>
      </c>
    </row>
    <row r="254" spans="1:6" ht="21.75" customHeight="1" x14ac:dyDescent="0.25">
      <c r="A254" s="49">
        <v>42271</v>
      </c>
      <c r="B254" s="12" t="s">
        <v>271</v>
      </c>
      <c r="C254" s="190" t="s">
        <v>301</v>
      </c>
      <c r="D254" s="231">
        <v>670</v>
      </c>
      <c r="E254" s="113">
        <v>0</v>
      </c>
      <c r="F254" s="65">
        <f t="shared" si="22"/>
        <v>670</v>
      </c>
    </row>
    <row r="255" spans="1:6" ht="24" customHeight="1" x14ac:dyDescent="0.25">
      <c r="A255" s="48">
        <v>42273</v>
      </c>
      <c r="B255" s="30" t="s">
        <v>39</v>
      </c>
      <c r="C255" s="82" t="s">
        <v>143</v>
      </c>
      <c r="D255" s="238">
        <v>660</v>
      </c>
      <c r="E255" s="113">
        <v>0</v>
      </c>
      <c r="F255" s="65">
        <f>D255+E255</f>
        <v>660</v>
      </c>
    </row>
    <row r="256" spans="1:6" ht="24" customHeight="1" x14ac:dyDescent="0.25">
      <c r="A256" s="48">
        <v>42411</v>
      </c>
      <c r="B256" s="30" t="s">
        <v>63</v>
      </c>
      <c r="C256" s="82" t="s">
        <v>138</v>
      </c>
      <c r="D256" s="238">
        <v>270</v>
      </c>
      <c r="E256" s="113">
        <v>0</v>
      </c>
      <c r="F256" s="65">
        <f t="shared" si="22"/>
        <v>270</v>
      </c>
    </row>
    <row r="257" spans="1:6" ht="24" customHeight="1" x14ac:dyDescent="0.25">
      <c r="A257" s="48">
        <v>922213</v>
      </c>
      <c r="B257" s="30" t="s">
        <v>245</v>
      </c>
      <c r="C257" s="82" t="s">
        <v>248</v>
      </c>
      <c r="D257" s="238">
        <v>0</v>
      </c>
      <c r="E257" s="113">
        <v>0</v>
      </c>
      <c r="F257" s="65">
        <f t="shared" si="22"/>
        <v>0</v>
      </c>
    </row>
    <row r="258" spans="1:6" ht="24" customHeight="1" x14ac:dyDescent="0.25">
      <c r="A258" s="111" t="s">
        <v>181</v>
      </c>
      <c r="B258" s="67" t="s">
        <v>72</v>
      </c>
      <c r="C258" s="94"/>
      <c r="D258" s="248">
        <f>SUM(D259:D272)</f>
        <v>27350</v>
      </c>
      <c r="E258" s="39">
        <f>SUM(E259:E272)</f>
        <v>0</v>
      </c>
      <c r="F258" s="39">
        <f>SUM(F259:F272)</f>
        <v>27350</v>
      </c>
    </row>
    <row r="259" spans="1:6" ht="24" customHeight="1" x14ac:dyDescent="0.25">
      <c r="A259" s="49">
        <v>31111</v>
      </c>
      <c r="B259" s="13" t="s">
        <v>263</v>
      </c>
      <c r="C259" s="13"/>
      <c r="D259" s="229">
        <v>1060</v>
      </c>
      <c r="E259" s="266">
        <v>0</v>
      </c>
      <c r="F259" s="63">
        <f>D259+E259</f>
        <v>1060</v>
      </c>
    </row>
    <row r="260" spans="1:6" ht="24" customHeight="1" x14ac:dyDescent="0.25">
      <c r="A260" s="49">
        <v>31321</v>
      </c>
      <c r="B260" s="13" t="s">
        <v>270</v>
      </c>
      <c r="C260" s="14"/>
      <c r="D260" s="229">
        <v>200</v>
      </c>
      <c r="E260" s="266">
        <v>0</v>
      </c>
      <c r="F260" s="63">
        <f t="shared" ref="F260" si="25">D260+E260</f>
        <v>200</v>
      </c>
    </row>
    <row r="261" spans="1:6" ht="21.95" customHeight="1" x14ac:dyDescent="0.25">
      <c r="A261" s="49">
        <v>321190</v>
      </c>
      <c r="B261" s="14" t="s">
        <v>40</v>
      </c>
      <c r="C261" s="14" t="s">
        <v>170</v>
      </c>
      <c r="D261" s="229">
        <v>5380</v>
      </c>
      <c r="E261" s="266">
        <v>0</v>
      </c>
      <c r="F261" s="63">
        <f>D261+E261</f>
        <v>5380</v>
      </c>
    </row>
    <row r="262" spans="1:6" ht="21.95" customHeight="1" x14ac:dyDescent="0.25">
      <c r="A262" s="49">
        <v>322110</v>
      </c>
      <c r="B262" s="15" t="s">
        <v>14</v>
      </c>
      <c r="C262" s="15" t="s">
        <v>171</v>
      </c>
      <c r="D262" s="228">
        <v>810</v>
      </c>
      <c r="E262" s="266">
        <v>0</v>
      </c>
      <c r="F262" s="63">
        <f t="shared" ref="F262:F271" si="26">D262+E262</f>
        <v>810</v>
      </c>
    </row>
    <row r="263" spans="1:6" ht="21.95" customHeight="1" x14ac:dyDescent="0.25">
      <c r="A263" s="49">
        <v>32234</v>
      </c>
      <c r="B263" s="15" t="s">
        <v>17</v>
      </c>
      <c r="C263" s="15" t="s">
        <v>327</v>
      </c>
      <c r="D263" s="228">
        <v>660</v>
      </c>
      <c r="E263" s="266">
        <v>0</v>
      </c>
      <c r="F263" s="63">
        <f t="shared" si="26"/>
        <v>660</v>
      </c>
    </row>
    <row r="264" spans="1:6" ht="21.95" customHeight="1" x14ac:dyDescent="0.25">
      <c r="A264" s="49">
        <v>32319</v>
      </c>
      <c r="B264" s="14" t="s">
        <v>22</v>
      </c>
      <c r="C264" s="14" t="s">
        <v>172</v>
      </c>
      <c r="D264" s="229">
        <v>4980</v>
      </c>
      <c r="E264" s="266">
        <v>0</v>
      </c>
      <c r="F264" s="63">
        <f t="shared" si="26"/>
        <v>4980</v>
      </c>
    </row>
    <row r="265" spans="1:6" ht="21.95" customHeight="1" x14ac:dyDescent="0.25">
      <c r="A265" s="48">
        <v>32339</v>
      </c>
      <c r="B265" s="16" t="s">
        <v>23</v>
      </c>
      <c r="C265" s="16" t="s">
        <v>173</v>
      </c>
      <c r="D265" s="251">
        <v>1060</v>
      </c>
      <c r="E265" s="266">
        <v>0</v>
      </c>
      <c r="F265" s="63">
        <f t="shared" si="26"/>
        <v>1060</v>
      </c>
    </row>
    <row r="266" spans="1:6" ht="21.95" customHeight="1" x14ac:dyDescent="0.25">
      <c r="A266" s="48">
        <v>32412</v>
      </c>
      <c r="B266" s="75" t="s">
        <v>227</v>
      </c>
      <c r="C266" s="194" t="s">
        <v>249</v>
      </c>
      <c r="D266" s="238">
        <v>4980</v>
      </c>
      <c r="E266" s="266">
        <v>0</v>
      </c>
      <c r="F266" s="63">
        <f t="shared" si="26"/>
        <v>4980</v>
      </c>
    </row>
    <row r="267" spans="1:6" ht="21.95" customHeight="1" x14ac:dyDescent="0.25">
      <c r="A267" s="48">
        <v>32923</v>
      </c>
      <c r="B267" s="75" t="s">
        <v>281</v>
      </c>
      <c r="C267" s="194" t="s">
        <v>302</v>
      </c>
      <c r="D267" s="238">
        <v>400</v>
      </c>
      <c r="E267" s="266">
        <v>0</v>
      </c>
      <c r="F267" s="63">
        <f t="shared" si="26"/>
        <v>400</v>
      </c>
    </row>
    <row r="268" spans="1:6" ht="21.95" customHeight="1" x14ac:dyDescent="0.25">
      <c r="A268" s="48">
        <v>32931</v>
      </c>
      <c r="B268" s="48" t="s">
        <v>33</v>
      </c>
      <c r="C268" s="194" t="s">
        <v>303</v>
      </c>
      <c r="D268" s="238">
        <v>660</v>
      </c>
      <c r="E268" s="266">
        <v>0</v>
      </c>
      <c r="F268" s="63">
        <f t="shared" si="26"/>
        <v>660</v>
      </c>
    </row>
    <row r="269" spans="1:6" ht="21.95" customHeight="1" x14ac:dyDescent="0.25">
      <c r="A269" s="48">
        <v>329990</v>
      </c>
      <c r="B269" s="12" t="s">
        <v>36</v>
      </c>
      <c r="C269" s="195" t="s">
        <v>174</v>
      </c>
      <c r="D269" s="253">
        <v>1060</v>
      </c>
      <c r="E269" s="266">
        <v>0</v>
      </c>
      <c r="F269" s="63">
        <f t="shared" si="26"/>
        <v>1060</v>
      </c>
    </row>
    <row r="270" spans="1:6" ht="21.75" customHeight="1" x14ac:dyDescent="0.25">
      <c r="A270" s="49">
        <v>42271</v>
      </c>
      <c r="B270" s="12" t="s">
        <v>271</v>
      </c>
      <c r="C270" s="190" t="s">
        <v>304</v>
      </c>
      <c r="D270" s="231">
        <v>3050</v>
      </c>
      <c r="E270" s="266">
        <v>0</v>
      </c>
      <c r="F270" s="63">
        <f t="shared" si="26"/>
        <v>3050</v>
      </c>
    </row>
    <row r="271" spans="1:6" ht="24" customHeight="1" x14ac:dyDescent="0.25">
      <c r="A271" s="48">
        <v>42273</v>
      </c>
      <c r="B271" s="30" t="s">
        <v>39</v>
      </c>
      <c r="C271" s="196" t="s">
        <v>305</v>
      </c>
      <c r="D271" s="238">
        <v>3050</v>
      </c>
      <c r="E271" s="266">
        <v>0</v>
      </c>
      <c r="F271" s="63">
        <f t="shared" si="26"/>
        <v>3050</v>
      </c>
    </row>
    <row r="272" spans="1:6" ht="21.95" customHeight="1" x14ac:dyDescent="0.25">
      <c r="A272" s="48">
        <v>922213</v>
      </c>
      <c r="B272" s="12" t="s">
        <v>245</v>
      </c>
      <c r="C272" s="12" t="s">
        <v>250</v>
      </c>
      <c r="D272" s="253">
        <v>0</v>
      </c>
      <c r="E272" s="266">
        <v>0</v>
      </c>
      <c r="F272" s="63">
        <v>0</v>
      </c>
    </row>
    <row r="273" spans="1:6" ht="21.95" customHeight="1" x14ac:dyDescent="0.25">
      <c r="A273" s="267"/>
      <c r="B273" s="8"/>
      <c r="C273" s="8"/>
      <c r="D273" s="268"/>
      <c r="E273" s="147"/>
      <c r="F273" s="117"/>
    </row>
    <row r="274" spans="1:6" ht="28.5" customHeight="1" x14ac:dyDescent="0.25">
      <c r="A274" t="s">
        <v>362</v>
      </c>
    </row>
    <row r="275" spans="1:6" ht="17.25" customHeight="1" x14ac:dyDescent="0.25"/>
    <row r="276" spans="1:6" s="335" customFormat="1" ht="15.75" customHeight="1" x14ac:dyDescent="0.25">
      <c r="A276" s="339" t="s">
        <v>328</v>
      </c>
      <c r="B276" s="339" t="s">
        <v>381</v>
      </c>
      <c r="D276" s="336"/>
    </row>
    <row r="277" spans="1:6" s="335" customFormat="1" ht="18.75" customHeight="1" x14ac:dyDescent="0.25">
      <c r="A277" s="339" t="s">
        <v>329</v>
      </c>
      <c r="B277" s="339" t="s">
        <v>383</v>
      </c>
      <c r="D277" s="336"/>
    </row>
    <row r="278" spans="1:6" ht="18.75" customHeight="1" x14ac:dyDescent="0.25"/>
    <row r="279" spans="1:6" x14ac:dyDescent="0.25">
      <c r="A279" s="288" t="s">
        <v>332</v>
      </c>
      <c r="B279" s="288"/>
      <c r="D279" s="287" t="s">
        <v>223</v>
      </c>
      <c r="E279" s="287"/>
    </row>
    <row r="281" spans="1:6" x14ac:dyDescent="0.25">
      <c r="A281" s="288" t="s">
        <v>364</v>
      </c>
      <c r="B281" s="288"/>
      <c r="C281" s="287" t="s">
        <v>224</v>
      </c>
      <c r="D281" s="287"/>
      <c r="E281" s="287"/>
    </row>
    <row r="283" spans="1:6" x14ac:dyDescent="0.25">
      <c r="B283" s="287" t="s">
        <v>333</v>
      </c>
      <c r="C283" s="287"/>
      <c r="D283" s="287"/>
    </row>
    <row r="285" spans="1:6" x14ac:dyDescent="0.25">
      <c r="B285" s="287" t="s">
        <v>334</v>
      </c>
      <c r="C285" s="287"/>
      <c r="D285" s="287"/>
    </row>
  </sheetData>
  <mergeCells count="52">
    <mergeCell ref="A5:B5"/>
    <mergeCell ref="C144:C146"/>
    <mergeCell ref="C149:C155"/>
    <mergeCell ref="A8:A9"/>
    <mergeCell ref="A125:A126"/>
    <mergeCell ref="B125:B126"/>
    <mergeCell ref="C125:C126"/>
    <mergeCell ref="A143:C143"/>
    <mergeCell ref="B8:B9"/>
    <mergeCell ref="C8:C9"/>
    <mergeCell ref="A12:B12"/>
    <mergeCell ref="B89:B90"/>
    <mergeCell ref="C89:C90"/>
    <mergeCell ref="C11:C13"/>
    <mergeCell ref="A29:B29"/>
    <mergeCell ref="A13:B13"/>
    <mergeCell ref="A18:A20"/>
    <mergeCell ref="A23:A27"/>
    <mergeCell ref="E125:E126"/>
    <mergeCell ref="A168:F168"/>
    <mergeCell ref="B169:F169"/>
    <mergeCell ref="A167:B167"/>
    <mergeCell ref="A165:A166"/>
    <mergeCell ref="B165:B166"/>
    <mergeCell ref="C165:C166"/>
    <mergeCell ref="A95:B95"/>
    <mergeCell ref="B92:F92"/>
    <mergeCell ref="A93:F93"/>
    <mergeCell ref="B94:F94"/>
    <mergeCell ref="E89:E90"/>
    <mergeCell ref="A89:A90"/>
    <mergeCell ref="C1:D1"/>
    <mergeCell ref="D32:F32"/>
    <mergeCell ref="D33:F33"/>
    <mergeCell ref="D11:D13"/>
    <mergeCell ref="E11:E13"/>
    <mergeCell ref="F11:F13"/>
    <mergeCell ref="D4:D6"/>
    <mergeCell ref="C32:C33"/>
    <mergeCell ref="E8:E9"/>
    <mergeCell ref="B285:D285"/>
    <mergeCell ref="D279:E279"/>
    <mergeCell ref="C281:E281"/>
    <mergeCell ref="A279:B279"/>
    <mergeCell ref="A281:B281"/>
    <mergeCell ref="B283:D283"/>
    <mergeCell ref="B170:F170"/>
    <mergeCell ref="E165:E166"/>
    <mergeCell ref="A222:A223"/>
    <mergeCell ref="B222:B223"/>
    <mergeCell ref="C222:C223"/>
    <mergeCell ref="E222:E223"/>
  </mergeCells>
  <phoneticPr fontId="25" type="noConversion"/>
  <pageMargins left="0.70866141732283472" right="0.31496062992125984" top="0.74803149606299213" bottom="0.55118110236220474" header="0.31496062992125984" footer="0.31496062992125984"/>
  <pageSetup paperSize="9" scale="71" orientation="portrait" verticalDpi="0" r:id="rId1"/>
  <rowBreaks count="6" manualBreakCount="6">
    <brk id="48" max="16383" man="1"/>
    <brk id="87" max="16383" man="1"/>
    <brk id="123" max="16383" man="1"/>
    <brk id="163" max="16383" man="1"/>
    <brk id="211" max="5" man="1"/>
    <brk id="2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tabSelected="1" workbookViewId="0">
      <selection activeCell="E9" sqref="E9"/>
    </sheetView>
  </sheetViews>
  <sheetFormatPr defaultRowHeight="15" x14ac:dyDescent="0.25"/>
  <cols>
    <col min="10" max="10" width="8.28515625" customWidth="1"/>
    <col min="11" max="11" width="16.28515625" customWidth="1"/>
  </cols>
  <sheetData>
    <row r="1" spans="1:11" ht="15.75" x14ac:dyDescent="0.25">
      <c r="A1" s="170" t="s">
        <v>0</v>
      </c>
      <c r="E1" s="171"/>
      <c r="F1" t="s">
        <v>65</v>
      </c>
      <c r="K1" s="172"/>
    </row>
    <row r="2" spans="1:11" x14ac:dyDescent="0.25">
      <c r="A2" t="s">
        <v>255</v>
      </c>
      <c r="E2" s="171"/>
      <c r="F2" t="s">
        <v>256</v>
      </c>
      <c r="K2" s="172"/>
    </row>
    <row r="3" spans="1:11" x14ac:dyDescent="0.25">
      <c r="A3" t="s">
        <v>257</v>
      </c>
      <c r="E3" s="171"/>
      <c r="F3" t="s">
        <v>258</v>
      </c>
      <c r="K3" s="172"/>
    </row>
    <row r="4" spans="1:11" x14ac:dyDescent="0.25">
      <c r="A4" s="173"/>
      <c r="B4" s="173"/>
      <c r="C4" s="173"/>
      <c r="D4" s="173"/>
      <c r="E4" s="174"/>
      <c r="F4" s="181" t="s">
        <v>286</v>
      </c>
      <c r="G4" s="173"/>
      <c r="H4" s="173"/>
      <c r="I4" s="173"/>
      <c r="J4" s="173"/>
      <c r="K4" s="175"/>
    </row>
    <row r="5" spans="1:11" x14ac:dyDescent="0.25">
      <c r="K5" s="172"/>
    </row>
    <row r="6" spans="1:11" s="335" customFormat="1" x14ac:dyDescent="0.25">
      <c r="A6" s="339" t="s">
        <v>328</v>
      </c>
      <c r="B6" s="339" t="s">
        <v>381</v>
      </c>
      <c r="K6" s="337"/>
    </row>
    <row r="7" spans="1:11" s="335" customFormat="1" x14ac:dyDescent="0.25">
      <c r="A7" s="339" t="s">
        <v>329</v>
      </c>
      <c r="B7" s="339" t="s">
        <v>382</v>
      </c>
      <c r="K7" s="337"/>
    </row>
    <row r="8" spans="1:11" x14ac:dyDescent="0.25">
      <c r="K8" s="172"/>
    </row>
    <row r="9" spans="1:11" x14ac:dyDescent="0.25">
      <c r="A9" t="s">
        <v>365</v>
      </c>
      <c r="K9" s="172"/>
    </row>
    <row r="10" spans="1:11" x14ac:dyDescent="0.25">
      <c r="K10" s="172"/>
    </row>
    <row r="11" spans="1:11" x14ac:dyDescent="0.25">
      <c r="K11" s="172"/>
    </row>
    <row r="12" spans="1:11" ht="15.75" x14ac:dyDescent="0.25">
      <c r="A12" s="333" t="s">
        <v>366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</row>
    <row r="13" spans="1:11" x14ac:dyDescent="0.25">
      <c r="K13" s="172"/>
    </row>
    <row r="14" spans="1:11" x14ac:dyDescent="0.25">
      <c r="A14" t="s">
        <v>368</v>
      </c>
      <c r="K14" s="172"/>
    </row>
    <row r="15" spans="1:11" x14ac:dyDescent="0.25">
      <c r="A15" t="s">
        <v>369</v>
      </c>
      <c r="K15" s="172"/>
    </row>
    <row r="16" spans="1:11" x14ac:dyDescent="0.25">
      <c r="A16" t="s">
        <v>373</v>
      </c>
      <c r="K16" s="172"/>
    </row>
    <row r="17" spans="1:12" x14ac:dyDescent="0.25">
      <c r="A17" t="s">
        <v>375</v>
      </c>
      <c r="K17" s="172"/>
    </row>
    <row r="18" spans="1:12" x14ac:dyDescent="0.25">
      <c r="K18" s="172"/>
    </row>
    <row r="19" spans="1:12" x14ac:dyDescent="0.25">
      <c r="K19" s="172"/>
    </row>
    <row r="20" spans="1:12" s="262" customFormat="1" ht="15.75" x14ac:dyDescent="0.25">
      <c r="A20" s="170" t="s">
        <v>259</v>
      </c>
      <c r="K20" s="263">
        <v>1280140.1499999999</v>
      </c>
      <c r="L20" s="262" t="s">
        <v>367</v>
      </c>
    </row>
    <row r="21" spans="1:12" x14ac:dyDescent="0.25">
      <c r="A21" s="26"/>
      <c r="K21" s="177"/>
    </row>
    <row r="22" spans="1:12" s="26" customFormat="1" x14ac:dyDescent="0.25">
      <c r="A22" s="26" t="s">
        <v>370</v>
      </c>
      <c r="K22" s="264"/>
    </row>
    <row r="23" spans="1:12" x14ac:dyDescent="0.25">
      <c r="A23" s="26" t="s">
        <v>260</v>
      </c>
      <c r="K23" s="172"/>
    </row>
    <row r="24" spans="1:12" x14ac:dyDescent="0.25">
      <c r="A24" s="26"/>
      <c r="K24" s="172"/>
    </row>
    <row r="25" spans="1:12" ht="15.75" x14ac:dyDescent="0.25">
      <c r="A25" t="s">
        <v>377</v>
      </c>
      <c r="L25" s="262"/>
    </row>
    <row r="26" spans="1:12" x14ac:dyDescent="0.25">
      <c r="A26" s="332" t="s">
        <v>376</v>
      </c>
      <c r="B26" s="332"/>
      <c r="C26" s="332"/>
      <c r="D26" s="332"/>
      <c r="E26" s="332"/>
      <c r="F26" s="332"/>
      <c r="G26" s="332"/>
      <c r="H26" s="332"/>
      <c r="I26" s="332"/>
      <c r="J26" s="172"/>
      <c r="K26" s="172"/>
      <c r="L26" s="172"/>
    </row>
    <row r="27" spans="1:12" x14ac:dyDescent="0.25">
      <c r="A27" s="332"/>
      <c r="B27" s="332"/>
      <c r="C27" s="332"/>
      <c r="D27" s="332"/>
      <c r="E27" s="332"/>
      <c r="F27" s="332"/>
      <c r="G27" s="332"/>
      <c r="H27" s="332"/>
      <c r="I27" s="332"/>
      <c r="J27" s="172"/>
      <c r="K27" s="338" t="s">
        <v>380</v>
      </c>
      <c r="L27" s="172"/>
    </row>
    <row r="28" spans="1:12" x14ac:dyDescent="0.25">
      <c r="A28" s="269"/>
      <c r="B28" s="269"/>
      <c r="C28" s="269"/>
      <c r="D28" s="269"/>
      <c r="E28" s="269"/>
      <c r="F28" s="269"/>
      <c r="G28" s="269"/>
      <c r="H28" s="269"/>
      <c r="I28" s="269"/>
      <c r="J28" s="2"/>
      <c r="K28" s="178"/>
    </row>
    <row r="29" spans="1:12" ht="15.75" x14ac:dyDescent="0.25">
      <c r="A29" t="s">
        <v>378</v>
      </c>
      <c r="L29" s="262"/>
    </row>
    <row r="30" spans="1:12" x14ac:dyDescent="0.25">
      <c r="A30" s="332" t="s">
        <v>372</v>
      </c>
      <c r="B30" s="332"/>
      <c r="C30" s="332"/>
      <c r="D30" s="332"/>
      <c r="E30" s="332"/>
      <c r="F30" s="332"/>
      <c r="G30" s="332"/>
      <c r="H30" s="332"/>
      <c r="I30" s="332"/>
      <c r="J30" s="172"/>
      <c r="K30" s="172"/>
      <c r="L30" s="172"/>
    </row>
    <row r="31" spans="1:12" x14ac:dyDescent="0.25">
      <c r="A31" s="332"/>
      <c r="B31" s="332"/>
      <c r="C31" s="332"/>
      <c r="D31" s="332"/>
      <c r="E31" s="332"/>
      <c r="F31" s="332"/>
      <c r="G31" s="332"/>
      <c r="H31" s="332"/>
      <c r="I31" s="332"/>
      <c r="J31" s="172"/>
      <c r="K31" s="338">
        <v>67500</v>
      </c>
      <c r="L31" s="172"/>
    </row>
    <row r="32" spans="1:12" x14ac:dyDescent="0.25">
      <c r="A32" s="269"/>
      <c r="B32" s="269"/>
      <c r="C32" s="269"/>
      <c r="D32" s="269"/>
      <c r="E32" s="269"/>
      <c r="F32" s="269"/>
      <c r="G32" s="269"/>
      <c r="H32" s="269"/>
      <c r="I32" s="269"/>
      <c r="J32" s="2"/>
      <c r="K32" s="178"/>
    </row>
    <row r="33" spans="1:12" ht="15.75" x14ac:dyDescent="0.25">
      <c r="G33" s="26" t="s">
        <v>337</v>
      </c>
      <c r="K33" s="176">
        <v>67500</v>
      </c>
      <c r="L33" s="262" t="s">
        <v>367</v>
      </c>
    </row>
    <row r="34" spans="1:12" x14ac:dyDescent="0.25">
      <c r="K34" s="177"/>
    </row>
    <row r="35" spans="1:12" x14ac:dyDescent="0.25">
      <c r="K35" s="172"/>
    </row>
    <row r="36" spans="1:12" x14ac:dyDescent="0.25">
      <c r="A36" s="26" t="s">
        <v>261</v>
      </c>
      <c r="K36" s="172"/>
    </row>
    <row r="37" spans="1:12" ht="15.75" x14ac:dyDescent="0.25">
      <c r="A37" s="26" t="s">
        <v>347</v>
      </c>
      <c r="K37" s="263">
        <f>K20</f>
        <v>1280140.1499999999</v>
      </c>
      <c r="L37" s="262" t="s">
        <v>367</v>
      </c>
    </row>
    <row r="38" spans="1:12" x14ac:dyDescent="0.25">
      <c r="A38" s="26"/>
      <c r="K38" s="177"/>
    </row>
    <row r="39" spans="1:12" ht="15.75" x14ac:dyDescent="0.25">
      <c r="A39" t="s">
        <v>377</v>
      </c>
      <c r="L39" s="262"/>
    </row>
    <row r="40" spans="1:12" ht="15" customHeight="1" x14ac:dyDescent="0.25">
      <c r="A40" s="332" t="s">
        <v>379</v>
      </c>
      <c r="B40" s="332"/>
      <c r="C40" s="332"/>
      <c r="D40" s="332"/>
      <c r="E40" s="332"/>
      <c r="F40" s="332"/>
      <c r="G40" s="332"/>
      <c r="H40" s="332"/>
      <c r="I40" s="332"/>
      <c r="K40" s="178"/>
    </row>
    <row r="41" spans="1:12" ht="34.5" customHeight="1" x14ac:dyDescent="0.25">
      <c r="A41" s="332"/>
      <c r="B41" s="332"/>
      <c r="C41" s="332"/>
      <c r="D41" s="332"/>
      <c r="E41" s="332"/>
      <c r="F41" s="332"/>
      <c r="G41" s="332"/>
      <c r="H41" s="332"/>
      <c r="I41" s="332"/>
      <c r="K41" s="338" t="s">
        <v>380</v>
      </c>
    </row>
    <row r="42" spans="1:12" x14ac:dyDescent="0.25">
      <c r="K42" s="178"/>
    </row>
    <row r="43" spans="1:12" ht="15.75" x14ac:dyDescent="0.25">
      <c r="A43" t="s">
        <v>378</v>
      </c>
      <c r="L43" s="262"/>
    </row>
    <row r="44" spans="1:12" x14ac:dyDescent="0.25">
      <c r="A44" s="332" t="s">
        <v>371</v>
      </c>
      <c r="B44" s="332"/>
      <c r="C44" s="332"/>
      <c r="D44" s="332"/>
      <c r="E44" s="332"/>
      <c r="F44" s="332"/>
      <c r="G44" s="332"/>
      <c r="H44" s="332"/>
      <c r="I44" s="332"/>
      <c r="K44" s="178"/>
    </row>
    <row r="45" spans="1:12" x14ac:dyDescent="0.25">
      <c r="A45" s="332"/>
      <c r="B45" s="332" t="s">
        <v>348</v>
      </c>
      <c r="C45" s="332"/>
      <c r="D45" s="332"/>
      <c r="E45" s="332"/>
      <c r="F45" s="332"/>
      <c r="G45" s="332"/>
      <c r="H45" s="332"/>
      <c r="I45" s="332"/>
      <c r="K45" s="338">
        <v>67500</v>
      </c>
    </row>
    <row r="46" spans="1:12" x14ac:dyDescent="0.25">
      <c r="K46" s="178"/>
    </row>
    <row r="47" spans="1:12" ht="15.75" x14ac:dyDescent="0.25">
      <c r="G47" s="26" t="s">
        <v>374</v>
      </c>
      <c r="H47" s="26"/>
      <c r="K47" s="176">
        <v>67500</v>
      </c>
      <c r="L47" s="262" t="s">
        <v>367</v>
      </c>
    </row>
    <row r="48" spans="1:12" x14ac:dyDescent="0.25">
      <c r="G48" s="26"/>
      <c r="H48" s="26"/>
      <c r="K48" s="177"/>
    </row>
    <row r="49" spans="2:11" x14ac:dyDescent="0.25">
      <c r="K49" s="172"/>
    </row>
    <row r="50" spans="2:11" x14ac:dyDescent="0.25">
      <c r="B50" t="s">
        <v>272</v>
      </c>
      <c r="H50" s="108" t="s">
        <v>336</v>
      </c>
      <c r="I50" s="108"/>
      <c r="K50" s="172"/>
    </row>
    <row r="51" spans="2:11" x14ac:dyDescent="0.25">
      <c r="J51" s="108"/>
      <c r="K51" s="172"/>
    </row>
    <row r="52" spans="2:11" x14ac:dyDescent="0.25">
      <c r="K52" s="172"/>
    </row>
    <row r="53" spans="2:11" x14ac:dyDescent="0.25">
      <c r="B53" t="s">
        <v>363</v>
      </c>
      <c r="H53" s="108" t="s">
        <v>335</v>
      </c>
      <c r="I53" s="108"/>
      <c r="K53" s="172"/>
    </row>
  </sheetData>
  <mergeCells count="5">
    <mergeCell ref="A12:K12"/>
    <mergeCell ref="A30:I31"/>
    <mergeCell ref="A44:I45"/>
    <mergeCell ref="A26:I27"/>
    <mergeCell ref="A40:I41"/>
  </mergeCells>
  <hyperlinks>
    <hyperlink ref="F4" r:id="rId1" xr:uid="{B35E64BA-42B1-4D0E-8972-0428FE3D478D}"/>
  </hyperlinks>
  <pageMargins left="0.7" right="0.7" top="0.75" bottom="0.75" header="0.3" footer="0.3"/>
  <pageSetup paperSize="9" scale="75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I. Rebalans 2023-svi prihodi</vt:lpstr>
      <vt:lpstr>Obrazloženje I. reb. za 2023</vt:lpstr>
      <vt:lpstr>'I. Rebalans 2023-svi prihodi'!Podrucje_ispisa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Ljerka</dc:creator>
  <cp:lastModifiedBy>Racunovodstvo</cp:lastModifiedBy>
  <cp:lastPrinted>2023-07-11T08:44:16Z</cp:lastPrinted>
  <dcterms:created xsi:type="dcterms:W3CDTF">2016-05-18T07:46:19Z</dcterms:created>
  <dcterms:modified xsi:type="dcterms:W3CDTF">2023-07-11T08:47:21Z</dcterms:modified>
</cp:coreProperties>
</file>