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cunovodstvo\AppData\Local\Microsoft\Windows\INetCache\Content.Outlook\HH8ETVL5\"/>
    </mc:Choice>
  </mc:AlternateContent>
  <xr:revisionPtr revIDLastSave="0" documentId="13_ncr:1_{3437C3C8-8BB4-443C-8314-0B3483D96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. Rebalans 2022-svi prihodi" sheetId="11" r:id="rId1"/>
    <sheet name="Obrazloženje II. reb. za 2022" sheetId="12" r:id="rId2"/>
  </sheets>
  <definedNames>
    <definedName name="_xlnm.Print_Area" localSheetId="0">'II. Rebalans 2022-svi prihodi'!$A$1:$N$274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1" l="1"/>
  <c r="D58" i="11"/>
  <c r="F35" i="11"/>
  <c r="F36" i="11"/>
  <c r="F37" i="11"/>
  <c r="F34" i="11"/>
  <c r="F60" i="11" l="1"/>
  <c r="F59" i="11" l="1"/>
  <c r="F58" i="11" s="1"/>
  <c r="D93" i="11"/>
  <c r="E216" i="11"/>
  <c r="F217" i="11"/>
  <c r="E11" i="11"/>
  <c r="E53" i="11" l="1"/>
  <c r="F55" i="11"/>
  <c r="F56" i="11"/>
  <c r="F54" i="11"/>
  <c r="F218" i="11"/>
  <c r="F219" i="11"/>
  <c r="F220" i="11"/>
  <c r="F221" i="11"/>
  <c r="F222" i="11"/>
  <c r="F223" i="11"/>
  <c r="F224" i="11"/>
  <c r="F225" i="11"/>
  <c r="F226" i="11"/>
  <c r="F227" i="11"/>
  <c r="F228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176" i="11"/>
  <c r="E38" i="11"/>
  <c r="F40" i="11"/>
  <c r="F41" i="11"/>
  <c r="F42" i="11"/>
  <c r="F43" i="11"/>
  <c r="F39" i="11"/>
  <c r="E24" i="11"/>
  <c r="E14" i="11"/>
  <c r="F15" i="11"/>
  <c r="D14" i="11"/>
  <c r="E143" i="11"/>
  <c r="F141" i="11"/>
  <c r="F142" i="11"/>
  <c r="F140" i="11"/>
  <c r="F19" i="11"/>
  <c r="E144" i="11"/>
  <c r="F146" i="11"/>
  <c r="F147" i="11"/>
  <c r="F148" i="11"/>
  <c r="F149" i="11"/>
  <c r="F150" i="11"/>
  <c r="F145" i="11"/>
  <c r="F175" i="11" l="1"/>
  <c r="E139" i="11"/>
  <c r="E93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2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68" i="11"/>
  <c r="F169" i="11"/>
  <c r="F170" i="11"/>
  <c r="F171" i="11"/>
  <c r="F172" i="11"/>
  <c r="F173" i="11"/>
  <c r="F167" i="11"/>
  <c r="E33" i="11"/>
  <c r="F64" i="11"/>
  <c r="D175" i="11"/>
  <c r="E92" i="11" l="1"/>
  <c r="F210" i="11"/>
  <c r="F63" i="11"/>
  <c r="F62" i="11"/>
  <c r="F245" i="11"/>
  <c r="E175" i="11"/>
  <c r="F38" i="11"/>
  <c r="F61" i="11" l="1"/>
  <c r="F94" i="11"/>
  <c r="F93" i="11" s="1"/>
  <c r="F18" i="11"/>
  <c r="F22" i="11" s="1"/>
  <c r="F16" i="11"/>
  <c r="F14" i="11" s="1"/>
  <c r="F25" i="11" l="1"/>
  <c r="F26" i="11"/>
  <c r="F144" i="11" l="1"/>
  <c r="D53" i="11" l="1"/>
  <c r="D57" i="11"/>
  <c r="F57" i="11"/>
  <c r="F53" i="11"/>
  <c r="F48" i="11"/>
  <c r="F207" i="11" l="1"/>
  <c r="F250" i="11"/>
  <c r="F251" i="11"/>
  <c r="F252" i="11"/>
  <c r="F253" i="11"/>
  <c r="F254" i="11"/>
  <c r="F255" i="11"/>
  <c r="F256" i="11"/>
  <c r="F257" i="11"/>
  <c r="F258" i="11"/>
  <c r="F259" i="11"/>
  <c r="F249" i="11"/>
  <c r="F231" i="11"/>
  <c r="F232" i="11"/>
  <c r="F233" i="11"/>
  <c r="F236" i="11"/>
  <c r="F237" i="11"/>
  <c r="F238" i="11"/>
  <c r="F239" i="11"/>
  <c r="F240" i="11"/>
  <c r="F241" i="11"/>
  <c r="F242" i="11"/>
  <c r="F243" i="11"/>
  <c r="F247" i="11"/>
  <c r="F230" i="11"/>
  <c r="D229" i="11"/>
  <c r="D166" i="11"/>
  <c r="D139" i="11"/>
  <c r="D92" i="11" s="1"/>
  <c r="D61" i="11"/>
  <c r="D248" i="11" l="1"/>
  <c r="D216" i="11" l="1"/>
  <c r="K44" i="12" l="1"/>
  <c r="F17" i="11" l="1"/>
  <c r="F23" i="11" s="1"/>
  <c r="F216" i="11"/>
  <c r="F204" i="11"/>
  <c r="F166" i="11"/>
  <c r="F143" i="11"/>
  <c r="F139" i="11" s="1"/>
  <c r="F92" i="11" s="1"/>
  <c r="D17" i="11"/>
  <c r="D204" i="11"/>
  <c r="D162" i="11" l="1"/>
  <c r="E204" i="11"/>
  <c r="E166" i="11"/>
  <c r="D22" i="11"/>
  <c r="F51" i="11" l="1"/>
  <c r="F47" i="11" s="1"/>
  <c r="D51" i="11"/>
  <c r="D47" i="11" s="1"/>
  <c r="D30" i="11" s="1"/>
  <c r="F33" i="11"/>
  <c r="F30" i="11" s="1"/>
  <c r="E61" i="11" l="1"/>
  <c r="E57" i="11" l="1"/>
  <c r="E30" i="11" s="1"/>
  <c r="E10" i="11" s="1"/>
  <c r="F24" i="11"/>
  <c r="D28" i="11" l="1"/>
  <c r="D10" i="11" s="1"/>
  <c r="F28" i="11"/>
  <c r="F11" i="11" s="1"/>
  <c r="F10" i="11" s="1"/>
  <c r="D23" i="11"/>
  <c r="F244" i="11" l="1"/>
  <c r="F246" i="11"/>
  <c r="F248" i="11"/>
  <c r="E260" i="11"/>
  <c r="E248" i="11" s="1"/>
  <c r="F229" i="11" l="1"/>
  <c r="E229" i="11"/>
  <c r="F27" i="11"/>
  <c r="E162" i="11" l="1"/>
  <c r="E88" i="11" s="1"/>
  <c r="F162" i="11"/>
  <c r="F88" i="11"/>
  <c r="E174" i="11"/>
  <c r="F174" i="11"/>
</calcChain>
</file>

<file path=xl/sharedStrings.xml><?xml version="1.0" encoding="utf-8"?>
<sst xmlns="http://schemas.openxmlformats.org/spreadsheetml/2006/main" count="536" uniqueCount="408">
  <si>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</si>
  <si>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</si>
  <si>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</si>
  <si>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</si>
  <si>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</si>
  <si>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</si>
  <si>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</si>
  <si>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</si>
  <si>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</si>
  <si>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</si>
  <si>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</si>
  <si>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</si>
  <si>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</si>
  <si>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</si>
  <si>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</si>
  <si>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</si>
  <si>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</si>
  <si>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</si>
  <si>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</si>
  <si>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</si>
  <si>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</si>
  <si>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</si>
  <si>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</si>
  <si>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</si>
  <si>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</si>
  <si>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</si>
  <si>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</si>
  <si>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</si>
  <si>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</si>
  <si>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</si>
  <si>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</si>
  <si>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</si>
  <si>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</si>
  <si>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</si>
  <si>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</si>
  <si>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</si>
  <si>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</si>
  <si>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</si>
  <si>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</si>
  <si>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</si>
  <si>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</si>
  <si>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</si>
  <si>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</si>
  <si>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</si>
  <si>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</si>
  <si>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</si>
  <si>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</si>
  <si>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</si>
  <si>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</si>
  <si>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</si>
  <si>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</si>
  <si>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</si>
  <si>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</si>
  <si>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</si>
  <si>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</si>
  <si>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</si>
  <si>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</si>
  <si>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</si>
  <si>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</si>
  <si>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Poštarina (pisma, tiskanice i sl.)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</si>
  <si>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</si>
  <si>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</si>
  <si>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</si>
  <si>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</si>
  <si>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t>Lj.Gaja 1, 49243 OROSLAVJE</t>
  </si>
  <si>
    <t>OIB: 20950883747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</si>
  <si>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</si>
  <si>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</si>
  <si>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</si>
  <si>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Prihodi KZŽ za nabavu nefinancijske imovine</t>
  </si>
  <si>
    <t>Ukupno DEC</t>
  </si>
  <si>
    <t>Ostali materijal i dijelovi za tek. i inv. održavanje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</si>
  <si>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</si>
  <si>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</si>
  <si>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</si>
  <si>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</si>
  <si>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</si>
  <si>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</si>
  <si>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</si>
  <si>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</si>
  <si>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</si>
  <si>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</si>
  <si>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</si>
  <si>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</si>
  <si>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</si>
  <si>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</si>
  <si>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</si>
  <si>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</si>
  <si>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</si>
  <si>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</si>
  <si>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</si>
  <si>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</si>
  <si>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</si>
  <si>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</si>
  <si>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</si>
  <si>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</si>
  <si>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</si>
  <si>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</si>
  <si>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</si>
  <si>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</si>
  <si>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</si>
  <si>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</si>
  <si>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</si>
  <si>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</si>
  <si>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</si>
  <si>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</si>
  <si>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</si>
  <si>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</si>
  <si>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</si>
  <si>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</si>
  <si>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</si>
  <si>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</si>
  <si>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</si>
  <si>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</si>
  <si>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</si>
  <si>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</si>
  <si>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</si>
  <si>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</si>
  <si>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</si>
  <si>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</si>
  <si>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</si>
  <si>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</si>
  <si>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</si>
  <si>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</si>
  <si>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</si>
  <si>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</si>
  <si>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</si>
  <si>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</si>
  <si>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</si>
  <si>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</si>
  <si>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</si>
  <si>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</si>
  <si>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</si>
  <si>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</si>
  <si>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</si>
  <si>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</si>
  <si>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</si>
  <si>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</si>
  <si>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</si>
  <si>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</si>
  <si>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</si>
  <si>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</si>
  <si>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</si>
  <si>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</si>
  <si>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</si>
  <si>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</si>
  <si>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</si>
  <si>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</si>
  <si>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</si>
  <si>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</si>
  <si>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</si>
  <si>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</si>
  <si>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</si>
  <si>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</si>
  <si>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</si>
  <si>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</si>
  <si>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</si>
  <si>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</si>
  <si>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</si>
  <si>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</si>
  <si>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</si>
  <si>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</si>
  <si>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</si>
  <si>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</si>
  <si>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</si>
  <si>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</si>
  <si>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</si>
  <si>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</si>
  <si>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R4490</t>
  </si>
  <si>
    <t>R5144</t>
  </si>
  <si>
    <t>R4500</t>
  </si>
  <si>
    <t>R4501</t>
  </si>
  <si>
    <t>R4502</t>
  </si>
  <si>
    <t>R4503</t>
  </si>
  <si>
    <t>R4504</t>
  </si>
  <si>
    <t>Kapitalne donacije od ostalih subjekata izvan općeg proračuna</t>
  </si>
  <si>
    <t xml:space="preserve"> </t>
  </si>
  <si>
    <t>ukupno</t>
  </si>
  <si>
    <t>P0810</t>
  </si>
  <si>
    <t>ukupno Ministarstvo znanosti i obrazovanja</t>
  </si>
  <si>
    <t>P0803</t>
  </si>
  <si>
    <t>P0799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</si>
  <si>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</si>
  <si>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</si>
  <si>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</si>
  <si>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</si>
  <si>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</si>
  <si>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</si>
  <si>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</si>
  <si>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</si>
  <si>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prethodne godine  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</si>
  <si>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</si>
  <si>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</si>
  <si>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</si>
  <si>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</si>
  <si>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Plaće, ostali rashodi, doprinosi PUN (Baltazar 4)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</si>
  <si>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</si>
  <si>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</si>
  <si>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</si>
  <si>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</si>
  <si>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</si>
  <si>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</si>
  <si>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</si>
  <si>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</si>
  <si>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</si>
  <si>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</si>
  <si>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</si>
  <si>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</si>
  <si>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t xml:space="preserve"> - 4 -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</si>
  <si>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</si>
  <si>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</si>
  <si>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</si>
  <si>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</si>
  <si>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</si>
  <si>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</si>
  <si>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</si>
  <si>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</si>
  <si>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</si>
  <si>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Organizacijska klasifikacija: OOO2016998</t>
  </si>
  <si>
    <t xml:space="preserve">  - 3-</t>
  </si>
  <si>
    <t>102KZ02</t>
  </si>
  <si>
    <t xml:space="preserve">Pozicija 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</si>
  <si>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</si>
  <si>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</si>
  <si>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</si>
  <si>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Ostali rashodi za sl. putovanja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</si>
  <si>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</si>
  <si>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Naknade ostalih troškova osobama izvan rad.odnosa</t>
  </si>
  <si>
    <t>1 - ostali prihodi /refundacije za natjecanja, Novig.pr.</t>
  </si>
  <si>
    <t xml:space="preserve"> 2- rad e-tehničara</t>
  </si>
  <si>
    <t xml:space="preserve"> 3- plaće i naknade PUN (Baltazar 4)</t>
  </si>
  <si>
    <t>Prihodi Županije - izvorna sredstva KZŽ (1-3)</t>
  </si>
  <si>
    <t>Ukupno 671211</t>
  </si>
  <si>
    <t>ukupno DEC , investic. i oprema</t>
  </si>
  <si>
    <t>Rash.za nabavu dugotr.nef.imovine</t>
  </si>
  <si>
    <t xml:space="preserve">KZŽ - izvorna sredstva po posebnim zahtjevima </t>
  </si>
  <si>
    <t xml:space="preserve">Naknade za prijevoz na posao i s posla za PUN </t>
  </si>
  <si>
    <t>Usluge tekućeg i investicijskog održavanja</t>
  </si>
  <si>
    <t>Izvorna županijska sredstva za investicijske radove i opremu</t>
  </si>
  <si>
    <t>Prihodi za usluge tek. i invest. održavanja zgrade</t>
  </si>
  <si>
    <t xml:space="preserve">NENADLEŽNI PRORAČUN / DOPUNSKI PRIHODI </t>
  </si>
  <si>
    <t>Ukupni prihodi</t>
  </si>
  <si>
    <t xml:space="preserve">      RASHODI IZ DECENTRALIZIRANIH I IZVORNIH SREDSTAVA KZŽ</t>
  </si>
  <si>
    <t>P0815</t>
  </si>
  <si>
    <t>R5934</t>
  </si>
  <si>
    <t>Manjak prihoda poslovanja</t>
  </si>
  <si>
    <t>R4952</t>
  </si>
  <si>
    <t>R5933</t>
  </si>
  <si>
    <t>R4997</t>
  </si>
  <si>
    <t>R5932</t>
  </si>
  <si>
    <t>R5009</t>
  </si>
  <si>
    <t>R4865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</si>
  <si>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</si>
  <si>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R4821</t>
  </si>
  <si>
    <t>R4912</t>
  </si>
  <si>
    <t>Ljudevita Gaja 1</t>
  </si>
  <si>
    <t>žiro-račun: IBAN HR6323400091110040032</t>
  </si>
  <si>
    <t>49243 OROSLAVJE</t>
  </si>
  <si>
    <t>Tel: 049/588-740 (centrala); 049/588-650 (računovodstvo)</t>
  </si>
  <si>
    <t>Ukupno planirani prihodi izmjenom Plana</t>
  </si>
  <si>
    <t>kn</t>
  </si>
  <si>
    <t>Prihodi: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</si>
  <si>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</si>
  <si>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VLASTITI PRIHODI</t>
    </r>
  </si>
  <si>
    <t>Rashodi: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</si>
  <si>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DECENTRALIZIRANA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</si>
  <si>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IZVORNA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</si>
  <si>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JLS - GRAD OROSLAVJE</t>
    </r>
  </si>
  <si>
    <t>Kapitalne pomoći iz državnog proračuna pror. korisnicima proračuna jLP(R)</t>
  </si>
  <si>
    <t>Plaće za zaposlene</t>
  </si>
  <si>
    <t>R6486</t>
  </si>
  <si>
    <t>Novčana naknada poslodavca zbog nezapošljavanja osoba s invaliditetom</t>
  </si>
  <si>
    <t>R6487</t>
  </si>
  <si>
    <t>R6488</t>
  </si>
  <si>
    <t>R6489</t>
  </si>
  <si>
    <t>Doprinosi za mirovinsko osiguranje</t>
  </si>
  <si>
    <t>Doprinosi za zdravstveno osiguranje</t>
  </si>
  <si>
    <t>Uređaji</t>
  </si>
  <si>
    <t>Voditeljica računovodstva:</t>
  </si>
  <si>
    <t>Tekuće pomoći od fizičkih osoba</t>
  </si>
  <si>
    <t>Kamate na depozite po viđenju</t>
  </si>
  <si>
    <t>P1248</t>
  </si>
  <si>
    <t>Stručna literatura</t>
  </si>
  <si>
    <t>Usluge pri registraciji prijevoznih sredstava</t>
  </si>
  <si>
    <t>Naknade ostalih troškova osobama izvan radnog odnosa</t>
  </si>
  <si>
    <t>Premije osiguranja prijevoznih sredstava</t>
  </si>
  <si>
    <t>Nastavni materijal</t>
  </si>
  <si>
    <t>Premije osiguranja zaposlenika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</si>
  <si>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</si>
  <si>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R6236</t>
  </si>
  <si>
    <t>Licence</t>
  </si>
  <si>
    <t>Stručni ispiti</t>
  </si>
  <si>
    <t>ivana.klenkar@skole.hr</t>
  </si>
  <si>
    <t>P1274</t>
  </si>
  <si>
    <t>P1275</t>
  </si>
  <si>
    <t>P1276</t>
  </si>
  <si>
    <t>P1277</t>
  </si>
  <si>
    <t>R6729</t>
  </si>
  <si>
    <t>R6730</t>
  </si>
  <si>
    <t>R6731</t>
  </si>
  <si>
    <t>R6732</t>
  </si>
  <si>
    <t>R6733</t>
  </si>
  <si>
    <t>R6735</t>
  </si>
  <si>
    <t>R6736</t>
  </si>
  <si>
    <t>R6490</t>
  </si>
  <si>
    <t>R6237</t>
  </si>
  <si>
    <t>R6738</t>
  </si>
  <si>
    <t>R6737</t>
  </si>
  <si>
    <t>R6743</t>
  </si>
  <si>
    <t>R6742</t>
  </si>
  <si>
    <t>R6739</t>
  </si>
  <si>
    <t>R6740</t>
  </si>
  <si>
    <t>Sredstva za investicijske radove - prenamjena toaleta za nastavnike i kuhinje</t>
  </si>
  <si>
    <t>P1178</t>
  </si>
  <si>
    <t xml:space="preserve">Prihodi od prodaje </t>
  </si>
  <si>
    <t xml:space="preserve">Ostali  prihodi za posebne namjene </t>
  </si>
  <si>
    <t>Ostali nespomenuti prihodi po posebim propisima</t>
  </si>
  <si>
    <t>Refundacije natjecanja i ostali opći primici</t>
  </si>
  <si>
    <t>R6949</t>
  </si>
  <si>
    <t>Pomoćni i sanitetski materijal (Nastavni materijal)</t>
  </si>
  <si>
    <t>R6950</t>
  </si>
  <si>
    <t>R6951</t>
  </si>
  <si>
    <t>Nagrade</t>
  </si>
  <si>
    <t>R6952</t>
  </si>
  <si>
    <t>R6953</t>
  </si>
  <si>
    <t>Računala i računalna oprema</t>
  </si>
  <si>
    <t>Uredski namještaj</t>
  </si>
  <si>
    <t>R6955</t>
  </si>
  <si>
    <t>R6956</t>
  </si>
  <si>
    <t>R6957</t>
  </si>
  <si>
    <t>R6958</t>
  </si>
  <si>
    <t>R6959</t>
  </si>
  <si>
    <t>R6960</t>
  </si>
  <si>
    <t>R6961</t>
  </si>
  <si>
    <t>KLASA:</t>
  </si>
  <si>
    <t>URBROJ:</t>
  </si>
  <si>
    <t>Tek. pomoći prorač. korisn. iz prorač. koji im nije nadležan  (mentorstvo,ref.drž.natjec.,financ.aktiva za žup.voditelje, izletnina, plaće, plaće po presudi)</t>
  </si>
  <si>
    <t>Ostali nenavedeni rashodi za zaposlene (PLAĆE PO PRESUDI)</t>
  </si>
  <si>
    <t xml:space="preserve">            Voditeljica računovodstva:</t>
  </si>
  <si>
    <t xml:space="preserve">                          Predsjednik Školskog odbora:</t>
  </si>
  <si>
    <t xml:space="preserve">                           Vjekoslav Jozić, mag.ing.stroj.</t>
  </si>
  <si>
    <t xml:space="preserve">    Natalija Mučnjak, prof.</t>
  </si>
  <si>
    <t xml:space="preserve">               Ravnateljica:</t>
  </si>
  <si>
    <t xml:space="preserve">Tekuće pomoći iz DP temeljem prijenosa EU sredstava (Erasmus +) </t>
  </si>
  <si>
    <t>R6734</t>
  </si>
  <si>
    <t>REBALANS FINANCIJSKOG PLANA ZA 2022.</t>
  </si>
  <si>
    <t>Višak prihoda prorač. Korisnika sa žr</t>
  </si>
  <si>
    <t>P0813</t>
  </si>
  <si>
    <t>Fin.plan za 2022.</t>
  </si>
  <si>
    <t>2022.</t>
  </si>
  <si>
    <t>Usluge odvjetnika i pravnog savjetovanja</t>
  </si>
  <si>
    <t xml:space="preserve">Ostali prihodi  </t>
  </si>
  <si>
    <t>Sredstva za investicijske radove - ZAMJENA GOLOVA NA GRADSKOM IGRALIŠTU</t>
  </si>
  <si>
    <t>R6920</t>
  </si>
  <si>
    <t>R7656</t>
  </si>
  <si>
    <t>400-02/22-01/03</t>
  </si>
  <si>
    <t>KLASA: 400-02/22-01/03</t>
  </si>
  <si>
    <t>Ukupno planirani rashodi izmjenom Plana su u okviru planiranih prihoda.</t>
  </si>
  <si>
    <t>a uzrok ima je većinom ušteda ili preraspodjela unutar plana</t>
  </si>
  <si>
    <t xml:space="preserve"> - smanjen je plan rashoda za opremu</t>
  </si>
  <si>
    <t xml:space="preserve"> /povećan je plan rashoda troškove natjecanja/ </t>
  </si>
  <si>
    <r>
      <t>Značajnija smanjenja/povećanja rashoda (iznosi &gt;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 5000,00 kn) su na slijedećim stavkama,</t>
    </r>
  </si>
  <si>
    <t>P1423</t>
  </si>
  <si>
    <t>II.</t>
  </si>
  <si>
    <t>U Oroslavju,  23. studeni 2022.</t>
  </si>
  <si>
    <t xml:space="preserve">             Ivana Klenkar, mag. oec.</t>
  </si>
  <si>
    <t>Oroslavje,  23. studeni  2022.</t>
  </si>
  <si>
    <r>
      <t xml:space="preserve">                                         OBRAZLOŽENJE UZ</t>
    </r>
    <r>
      <rPr>
        <b/>
        <sz val="12"/>
        <color theme="1"/>
        <rFont val="Calibri"/>
        <family val="2"/>
        <charset val="238"/>
        <scheme val="minor"/>
      </rPr>
      <t xml:space="preserve"> II. REBALANS</t>
    </r>
    <r>
      <rPr>
        <sz val="11"/>
        <color theme="1"/>
        <rFont val="Calibri"/>
        <family val="2"/>
        <charset val="238"/>
        <scheme val="minor"/>
      </rPr>
      <t xml:space="preserve"> FINANCIJSKOG PLANA ZA 2022. GODINU</t>
    </r>
  </si>
  <si>
    <t>Na inicijativu osnivača - Krapinsko-zagorske županije pristupili smo izradi II. Rebalansa za 2022. godinu.</t>
  </si>
  <si>
    <t>0</t>
  </si>
  <si>
    <t>Plan prihoda Škole po II. Rebalansu manji je za 50.000,00 kn od planiranih i to:</t>
  </si>
  <si>
    <t>Prihodi po ostalim izvorima su ostali nepromijenjeni u odnosu na I. Rebalans.</t>
  </si>
  <si>
    <t>smanjenje plana prihoda ukupno:</t>
  </si>
  <si>
    <t>Ukupni prihodi, kao i ukupni rashodi smanjeni su za 50.000,00 kn u odnosu na I. Rebalans te iznose 9.107.080,25 kn.</t>
  </si>
  <si>
    <t xml:space="preserve"> - povećan je plan ostalih rashoda za službena putovanja</t>
  </si>
  <si>
    <t xml:space="preserve"> - povećan je plan ostalog materijala za potrebe redovnog poslovanja</t>
  </si>
  <si>
    <t xml:space="preserve"> - povećan plan prihoda uslijed rebalansa gradskog proračuna kojima su predviđena </t>
  </si>
  <si>
    <t>dodatna sredstva za podmirenje troškova kupnje lasera za potrebe nastavnog procesa</t>
  </si>
  <si>
    <t>i prvog obroka osiguranja škole.</t>
  </si>
  <si>
    <t xml:space="preserve"> /povećana potrošnja materijala za održavanje i higijenu/</t>
  </si>
  <si>
    <t xml:space="preserve"> /smanjena potrošnja/</t>
  </si>
  <si>
    <t xml:space="preserve"> - smanjen je plan rashoda za električnu energiju</t>
  </si>
  <si>
    <t xml:space="preserve"> - smanjen je plan rashoda za materijal i dijelove za tekuće i investicijsko održavanje</t>
  </si>
  <si>
    <t xml:space="preserve"> - povećan je plan rashoda za usluge tekućeg i investicijskog održavanja</t>
  </si>
  <si>
    <t>Ukupno smanjenje/povećanje DEC:</t>
  </si>
  <si>
    <t xml:space="preserve"> - povećan je plan rashoda za ostale usluge promidžbe i informiranja</t>
  </si>
  <si>
    <t xml:space="preserve"> - smanjen je plan rashoda za obvezne i preventivne zdravstvene preglede zaposlenika</t>
  </si>
  <si>
    <t>pa su isti ostali nerealizirani uslijed manjka financijskih sredstava/</t>
  </si>
  <si>
    <t xml:space="preserve"> /sredstva za kupnju opreme prenamijenjena na ostale pozicije/</t>
  </si>
  <si>
    <t>Ukupno smanjenje/povećanje KZŽ - dec i izvorna:</t>
  </si>
  <si>
    <r>
      <t xml:space="preserve"> - izvršena preraspodjela postojećih planiranih sredstava unutar pozicija plana, prihodi i rashodi su ostali na jednakoj planiranoj razini u iznosu od </t>
    </r>
    <r>
      <rPr>
        <b/>
        <sz val="11"/>
        <color theme="1"/>
        <rFont val="Calibri"/>
        <family val="2"/>
        <charset val="238"/>
        <scheme val="minor"/>
      </rPr>
      <t xml:space="preserve">691.366,00 kuna.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Prema ODLUCI o kriterijima, mjerilima i načinu finaciranja decentraliziranih funkcija u školstvu za 2022. godinu (KLASA:602-6/22-01/14, URBROJ:2140-02-22-1 Srednjoj školi Oroslavje je dodjeljeno 691.366,00 kuna za pokrivanje troškova. </t>
    </r>
  </si>
  <si>
    <t>Ivana Klenkar, mag. oec.</t>
  </si>
  <si>
    <t>objave u Narodnim novinama,.../</t>
  </si>
  <si>
    <t xml:space="preserve"> /povećano zbog troškova vezanih za izbor ravnatelja - objava oglasa, </t>
  </si>
  <si>
    <t xml:space="preserve"> /sanacija rasvjete zbog štete od potresa, dobava i ugradnja žlijebova nakon krađe, nova</t>
  </si>
  <si>
    <t>2140-89-04-22-4</t>
  </si>
  <si>
    <t>URBROJ:2140-89-04-22-5</t>
  </si>
  <si>
    <t xml:space="preserve"> - prihodi iz nadležnog proračuna su ostali na istoj razini kao i za I. Rebalans.</t>
  </si>
  <si>
    <t xml:space="preserve"> - smanjen plan prihoda zbog nerealizacije Obrazovanja odraslih.</t>
  </si>
  <si>
    <t>pumpa za grijanje,../</t>
  </si>
  <si>
    <t xml:space="preserve"> /preraspodijeljeno u usluge tekućeg i investicijskog održavanja/</t>
  </si>
  <si>
    <t xml:space="preserve"> /povećan obujam putnih troškova zbog sudjelovanja na projektima RCK Čakovec, ŽSV /</t>
  </si>
  <si>
    <t xml:space="preserve"> - ostala nepromijenjena u odnosu na I. Rebalans.</t>
  </si>
  <si>
    <t xml:space="preserve"> / prema novom TKU povećani troškovi sistematskih pregleda  s 500,00 na 1.200,00 kuna</t>
  </si>
  <si>
    <t xml:space="preserve"> - uslijed povećanja sredstava koje dodjeljuje Grad, povećane pozicije, opreme, računala i računalne opreme te ostalih nespomenutih rashoda poslovanja zbog kupnje lasera za potrebe nastavnog procesa.</t>
  </si>
  <si>
    <t xml:space="preserve"> - smanjen plan rashoda zbog nerealizacije Obrazovanja odraslih - smanjene pozicije ugovora o djelu, uredskog namještaja i ostalog materijala i sirovina.</t>
  </si>
  <si>
    <t>Ravnateljica:</t>
  </si>
  <si>
    <t xml:space="preserve">              Natalija Mučnjak,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</si>
</sst>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/>
      </patternFill>
    </fill>
  </fills>
  <borders count="2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9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3" xfId="0" applyNumberFormat="1" applyFont="1" applyBorder="1" applyAlignment="1"/>
    <xf numFmtId="4" fontId="8" fillId="0" borderId="0" xfId="0" applyNumberFormat="1" applyFont="1" applyBorder="1"/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9" fillId="0" borderId="8" xfId="0" applyNumberFormat="1" applyFont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4" fontId="9" fillId="6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4" fillId="9" borderId="7" xfId="0" applyFont="1" applyFill="1" applyBorder="1" applyAlignment="1">
      <alignment vertical="center" wrapText="1"/>
    </xf>
    <xf numFmtId="4" fontId="9" fillId="9" borderId="8" xfId="0" applyNumberFormat="1" applyFont="1" applyFill="1" applyBorder="1" applyAlignment="1">
      <alignment horizontal="right"/>
    </xf>
    <xf numFmtId="4" fontId="9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0" fillId="0" borderId="12" xfId="0" applyNumberFormat="1" applyFont="1" applyBorder="1"/>
    <xf numFmtId="4" fontId="9" fillId="5" borderId="5" xfId="0" applyNumberFormat="1" applyFont="1" applyFill="1" applyBorder="1" applyAlignment="1">
      <alignment horizontal="right"/>
    </xf>
    <xf numFmtId="0" fontId="12" fillId="0" borderId="0" xfId="0" applyFont="1"/>
    <xf numFmtId="0" fontId="12" fillId="3" borderId="0" xfId="0" applyFont="1" applyFill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1" fillId="6" borderId="7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2" fillId="0" borderId="7" xfId="0" applyNumberFormat="1" applyFont="1" applyBorder="1"/>
    <xf numFmtId="4" fontId="11" fillId="5" borderId="7" xfId="0" applyNumberFormat="1" applyFont="1" applyFill="1" applyBorder="1"/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9" fillId="5" borderId="10" xfId="0" applyNumberFormat="1" applyFont="1" applyFill="1" applyBorder="1"/>
    <xf numFmtId="0" fontId="0" fillId="0" borderId="12" xfId="0" applyBorder="1"/>
    <xf numFmtId="0" fontId="0" fillId="2" borderId="12" xfId="0" applyFont="1" applyFill="1" applyBorder="1"/>
    <xf numFmtId="4" fontId="9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5" borderId="10" xfId="0" applyFont="1" applyFill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0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Font="1" applyBorder="1"/>
    <xf numFmtId="0" fontId="2" fillId="3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4" fontId="12" fillId="0" borderId="0" xfId="0" applyNumberFormat="1" applyFont="1" applyBorder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0" fontId="0" fillId="12" borderId="0" xfId="0" applyFill="1" applyAlignment="1">
      <alignment horizontal="left"/>
    </xf>
    <xf numFmtId="0" fontId="0" fillId="12" borderId="0" xfId="0" applyFill="1"/>
    <xf numFmtId="0" fontId="1" fillId="12" borderId="18" xfId="0" applyFont="1" applyFill="1" applyBorder="1"/>
    <xf numFmtId="0" fontId="0" fillId="12" borderId="18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4" fontId="16" fillId="0" borderId="20" xfId="0" applyNumberFormat="1" applyFont="1" applyBorder="1"/>
    <xf numFmtId="0" fontId="17" fillId="3" borderId="20" xfId="0" applyFont="1" applyFill="1" applyBorder="1" applyAlignment="1">
      <alignment vertical="center" wrapText="1"/>
    </xf>
    <xf numFmtId="4" fontId="12" fillId="7" borderId="0" xfId="0" applyNumberFormat="1" applyFont="1" applyFill="1" applyBorder="1" applyAlignment="1">
      <alignment horizontal="right"/>
    </xf>
    <xf numFmtId="0" fontId="0" fillId="3" borderId="20" xfId="0" applyFont="1" applyFill="1" applyBorder="1"/>
    <xf numFmtId="0" fontId="0" fillId="12" borderId="8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0" fillId="0" borderId="7" xfId="0" applyNumberFormat="1" applyFont="1" applyBorder="1"/>
    <xf numFmtId="4" fontId="0" fillId="3" borderId="7" xfId="0" applyNumberFormat="1" applyFont="1" applyFill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7" borderId="7" xfId="0" applyNumberFormat="1" applyFont="1" applyFill="1" applyBorder="1" applyAlignment="1">
      <alignment horizontal="right"/>
    </xf>
    <xf numFmtId="4" fontId="0" fillId="7" borderId="6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2" fillId="0" borderId="1" xfId="0" applyFont="1" applyBorder="1"/>
    <xf numFmtId="4" fontId="0" fillId="0" borderId="0" xfId="0" applyNumberFormat="1" applyFont="1" applyBorder="1"/>
    <xf numFmtId="0" fontId="1" fillId="0" borderId="4" xfId="0" applyFont="1" applyBorder="1" applyAlignment="1">
      <alignment vertical="center"/>
    </xf>
    <xf numFmtId="4" fontId="1" fillId="0" borderId="11" xfId="0" applyNumberFormat="1" applyFont="1" applyBorder="1"/>
    <xf numFmtId="0" fontId="0" fillId="0" borderId="11" xfId="0" applyBorder="1"/>
    <xf numFmtId="4" fontId="0" fillId="0" borderId="6" xfId="0" applyNumberFormat="1" applyFont="1" applyBorder="1"/>
    <xf numFmtId="0" fontId="0" fillId="0" borderId="10" xfId="0" applyBorder="1" applyAlignment="1">
      <alignment wrapText="1"/>
    </xf>
    <xf numFmtId="4" fontId="16" fillId="3" borderId="21" xfId="0" applyNumberFormat="1" applyFont="1" applyFill="1" applyBorder="1"/>
    <xf numFmtId="0" fontId="2" fillId="3" borderId="6" xfId="0" applyFont="1" applyFill="1" applyBorder="1" applyAlignment="1">
      <alignment horizontal="left" wrapText="1"/>
    </xf>
    <xf numFmtId="4" fontId="16" fillId="0" borderId="1" xfId="0" applyNumberFormat="1" applyFont="1" applyBorder="1" applyAlignment="1"/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1" fillId="5" borderId="5" xfId="0" applyFont="1" applyFill="1" applyBorder="1" applyAlignment="1">
      <alignment vertical="center"/>
    </xf>
    <xf numFmtId="4" fontId="9" fillId="9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/>
    <xf numFmtId="0" fontId="1" fillId="5" borderId="7" xfId="0" applyFont="1" applyFill="1" applyBorder="1" applyAlignment="1">
      <alignment vertical="center"/>
    </xf>
    <xf numFmtId="4" fontId="10" fillId="0" borderId="12" xfId="0" applyNumberFormat="1" applyFont="1" applyBorder="1" applyAlignment="1">
      <alignment shrinkToFit="1"/>
    </xf>
    <xf numFmtId="0" fontId="23" fillId="0" borderId="0" xfId="0" applyFont="1"/>
    <xf numFmtId="0" fontId="0" fillId="0" borderId="9" xfId="0" applyBorder="1"/>
    <xf numFmtId="0" fontId="3" fillId="0" borderId="0" xfId="0" applyFont="1"/>
    <xf numFmtId="0" fontId="0" fillId="0" borderId="3" xfId="0" applyBorder="1"/>
    <xf numFmtId="0" fontId="0" fillId="0" borderId="10" xfId="0" applyBorder="1"/>
    <xf numFmtId="0" fontId="3" fillId="0" borderId="3" xfId="0" applyFont="1" applyBorder="1"/>
    <xf numFmtId="4" fontId="24" fillId="0" borderId="7" xfId="0" applyNumberFormat="1" applyFont="1" applyBorder="1"/>
    <xf numFmtId="4" fontId="3" fillId="0" borderId="7" xfId="0" applyNumberFormat="1" applyFont="1" applyBorder="1"/>
    <xf numFmtId="4" fontId="24" fillId="0" borderId="0" xfId="0" applyNumberFormat="1" applyFont="1" applyBorder="1"/>
    <xf numFmtId="0" fontId="0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28" fillId="0" borderId="3" xfId="1" applyBorder="1"/>
    <xf numFmtId="0" fontId="2" fillId="3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1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4" fontId="9" fillId="5" borderId="8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4" fontId="9" fillId="5" borderId="8" xfId="0" applyNumberFormat="1" applyFont="1" applyFill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1" fillId="11" borderId="20" xfId="0" applyNumberFormat="1" applyFont="1" applyFill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 wrapText="1"/>
    </xf>
    <xf numFmtId="4" fontId="9" fillId="6" borderId="7" xfId="0" applyNumberFormat="1" applyFont="1" applyFill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10" borderId="7" xfId="0" applyNumberFormat="1" applyFont="1" applyFill="1" applyBorder="1" applyAlignment="1">
      <alignment horizontal="center" shrinkToFit="1"/>
    </xf>
    <xf numFmtId="4" fontId="20" fillId="0" borderId="8" xfId="0" applyNumberFormat="1" applyFont="1" applyBorder="1" applyAlignment="1">
      <alignment horizontal="center"/>
    </xf>
    <xf numFmtId="4" fontId="9" fillId="9" borderId="8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9" fillId="6" borderId="7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9" fillId="5" borderId="7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5" borderId="5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 wrapText="1"/>
    </xf>
    <xf numFmtId="4" fontId="27" fillId="0" borderId="7" xfId="0" applyNumberFormat="1" applyFont="1" applyBorder="1" applyAlignment="1">
      <alignment horizontal="center" wrapText="1"/>
    </xf>
    <xf numFmtId="4" fontId="27" fillId="0" borderId="9" xfId="0" applyNumberFormat="1" applyFont="1" applyBorder="1" applyAlignment="1">
      <alignment horizontal="center" wrapText="1"/>
    </xf>
    <xf numFmtId="4" fontId="16" fillId="3" borderId="21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9" fillId="5" borderId="8" xfId="0" applyNumberFormat="1" applyFont="1" applyFill="1" applyBorder="1" applyAlignment="1">
      <alignment horizontal="center"/>
    </xf>
    <xf numFmtId="4" fontId="0" fillId="0" borderId="9" xfId="0" applyNumberFormat="1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center" wrapText="1"/>
    </xf>
    <xf numFmtId="4" fontId="27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4" fontId="0" fillId="0" borderId="8" xfId="0" applyNumberFormat="1" applyFont="1" applyBorder="1" applyAlignment="1">
      <alignment horizontal="center" vertical="center"/>
    </xf>
    <xf numFmtId="4" fontId="21" fillId="11" borderId="20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0" fontId="29" fillId="0" borderId="0" xfId="0" applyFont="1"/>
    <xf numFmtId="4" fontId="23" fillId="0" borderId="7" xfId="0" applyNumberFormat="1" applyFont="1" applyBorder="1"/>
    <xf numFmtId="0" fontId="24" fillId="0" borderId="0" xfId="0" applyFont="1"/>
    <xf numFmtId="0" fontId="2" fillId="0" borderId="5" xfId="0" applyFont="1" applyBorder="1" applyAlignment="1">
      <alignment vertical="center" wrapText="1"/>
    </xf>
    <xf numFmtId="0" fontId="0" fillId="0" borderId="0" xfId="0" applyFill="1"/>
    <xf numFmtId="4" fontId="0" fillId="0" borderId="4" xfId="0" applyNumberFormat="1" applyFont="1" applyFill="1" applyBorder="1"/>
    <xf numFmtId="49" fontId="0" fillId="0" borderId="0" xfId="0" applyNumberFormat="1" applyFill="1"/>
    <xf numFmtId="4" fontId="27" fillId="0" borderId="4" xfId="0" applyNumberFormat="1" applyFont="1" applyFill="1" applyBorder="1"/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9" fontId="3" fillId="0" borderId="7" xfId="0" applyNumberFormat="1" applyFont="1" applyBorder="1" applyAlignment="1">
      <alignment horizontal="right"/>
    </xf>
    <xf numFmtId="0" fontId="0" fillId="13" borderId="7" xfId="0" applyFill="1" applyBorder="1" applyAlignment="1">
      <alignment horizontal="center" vertical="center"/>
    </xf>
    <xf numFmtId="0" fontId="2" fillId="13" borderId="6" xfId="0" applyFont="1" applyFill="1" applyBorder="1" applyAlignment="1">
      <alignment horizontal="left" vertical="center" wrapText="1"/>
    </xf>
    <xf numFmtId="0" fontId="2" fillId="13" borderId="9" xfId="0" applyFont="1" applyFill="1" applyBorder="1" applyAlignment="1">
      <alignment horizontal="left" vertical="center" wrapText="1"/>
    </xf>
    <xf numFmtId="4" fontId="0" fillId="13" borderId="8" xfId="0" applyNumberFormat="1" applyFont="1" applyFill="1" applyBorder="1" applyAlignment="1">
      <alignment horizontal="center"/>
    </xf>
    <xf numFmtId="4" fontId="0" fillId="13" borderId="4" xfId="0" applyNumberFormat="1" applyFont="1" applyFill="1" applyBorder="1"/>
    <xf numFmtId="4" fontId="12" fillId="13" borderId="7" xfId="0" applyNumberFormat="1" applyFont="1" applyFill="1" applyBorder="1" applyAlignment="1"/>
    <xf numFmtId="0" fontId="2" fillId="13" borderId="7" xfId="0" applyFont="1" applyFill="1" applyBorder="1" applyAlignment="1">
      <alignment horizontal="left" vertical="center"/>
    </xf>
    <xf numFmtId="0" fontId="2" fillId="13" borderId="8" xfId="0" applyFont="1" applyFill="1" applyBorder="1" applyAlignment="1">
      <alignment horizontal="left" vertical="center"/>
    </xf>
    <xf numFmtId="0" fontId="0" fillId="13" borderId="7" xfId="0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center" wrapText="1"/>
    </xf>
    <xf numFmtId="4" fontId="0" fillId="13" borderId="8" xfId="0" applyNumberFormat="1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left" vertical="center"/>
    </xf>
    <xf numFmtId="0" fontId="2" fillId="13" borderId="9" xfId="0" applyFont="1" applyFill="1" applyBorder="1" applyAlignment="1">
      <alignment horizontal="left" vertical="center"/>
    </xf>
    <xf numFmtId="4" fontId="0" fillId="13" borderId="7" xfId="0" applyNumberFormat="1" applyFont="1" applyFill="1" applyBorder="1"/>
    <xf numFmtId="4" fontId="0" fillId="13" borderId="8" xfId="0" applyNumberFormat="1" applyFont="1" applyFill="1" applyBorder="1" applyAlignment="1">
      <alignment horizontal="center" vertical="center"/>
    </xf>
    <xf numFmtId="4" fontId="0" fillId="13" borderId="7" xfId="0" applyNumberFormat="1" applyFont="1" applyFill="1" applyBorder="1" applyAlignment="1">
      <alignment vertical="center"/>
    </xf>
    <xf numFmtId="0" fontId="2" fillId="13" borderId="11" xfId="0" applyFont="1" applyFill="1" applyBorder="1" applyAlignment="1">
      <alignment horizontal="left" vertical="center" wrapText="1"/>
    </xf>
    <xf numFmtId="4" fontId="0" fillId="13" borderId="11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horizontal="center" vertical="center" wrapText="1"/>
    </xf>
    <xf numFmtId="4" fontId="0" fillId="13" borderId="7" xfId="0" applyNumberFormat="1" applyFont="1" applyFill="1" applyBorder="1" applyAlignment="1">
      <alignment horizontal="center"/>
    </xf>
    <xf numFmtId="4" fontId="0" fillId="13" borderId="7" xfId="0" applyNumberFormat="1" applyFont="1" applyFill="1" applyBorder="1" applyAlignment="1">
      <alignment horizontal="right"/>
    </xf>
    <xf numFmtId="0" fontId="0" fillId="13" borderId="8" xfId="0" applyFill="1" applyBorder="1" applyAlignment="1">
      <alignment vertical="center" wrapText="1"/>
    </xf>
    <xf numFmtId="0" fontId="2" fillId="13" borderId="4" xfId="0" applyFont="1" applyFill="1" applyBorder="1" applyAlignment="1">
      <alignment wrapText="1"/>
    </xf>
    <xf numFmtId="0" fontId="2" fillId="13" borderId="9" xfId="0" applyFont="1" applyFill="1" applyBorder="1" applyAlignment="1">
      <alignment wrapText="1"/>
    </xf>
    <xf numFmtId="4" fontId="0" fillId="13" borderId="9" xfId="0" applyNumberFormat="1" applyFont="1" applyFill="1" applyBorder="1" applyAlignment="1">
      <alignment horizontal="center" wrapText="1"/>
    </xf>
    <xf numFmtId="0" fontId="0" fillId="13" borderId="8" xfId="0" applyFill="1" applyBorder="1" applyAlignment="1">
      <alignment vertical="center"/>
    </xf>
    <xf numFmtId="0" fontId="2" fillId="13" borderId="7" xfId="0" applyFont="1" applyFill="1" applyBorder="1" applyAlignment="1">
      <alignment vertical="center"/>
    </xf>
    <xf numFmtId="0" fontId="2" fillId="13" borderId="8" xfId="0" applyFont="1" applyFill="1" applyBorder="1" applyAlignment="1">
      <alignment vertical="center"/>
    </xf>
    <xf numFmtId="0" fontId="2" fillId="13" borderId="7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4" fontId="0" fillId="13" borderId="10" xfId="0" applyNumberFormat="1" applyFont="1" applyFill="1" applyBorder="1" applyAlignment="1">
      <alignment horizontal="center" wrapText="1"/>
    </xf>
    <xf numFmtId="0" fontId="2" fillId="13" borderId="3" xfId="0" applyFont="1" applyFill="1" applyBorder="1" applyAlignment="1">
      <alignment vertical="center" wrapText="1"/>
    </xf>
    <xf numFmtId="0" fontId="0" fillId="13" borderId="8" xfId="0" applyFill="1" applyBorder="1"/>
    <xf numFmtId="0" fontId="2" fillId="13" borderId="7" xfId="0" applyFont="1" applyFill="1" applyBorder="1" applyAlignment="1">
      <alignment wrapText="1"/>
    </xf>
    <xf numFmtId="0" fontId="2" fillId="13" borderId="1" xfId="0" applyFont="1" applyFill="1" applyBorder="1"/>
    <xf numFmtId="0" fontId="2" fillId="13" borderId="8" xfId="0" applyFont="1" applyFill="1" applyBorder="1" applyAlignment="1">
      <alignment vertical="center" wrapText="1"/>
    </xf>
    <xf numFmtId="4" fontId="0" fillId="13" borderId="7" xfId="0" applyNumberFormat="1" applyFont="1" applyFill="1" applyBorder="1" applyAlignment="1">
      <alignment horizontal="right" wrapText="1"/>
    </xf>
    <xf numFmtId="0" fontId="2" fillId="13" borderId="4" xfId="0" applyFont="1" applyFill="1" applyBorder="1" applyAlignment="1">
      <alignment vertical="center"/>
    </xf>
    <xf numFmtId="0" fontId="2" fillId="13" borderId="11" xfId="0" applyFont="1" applyFill="1" applyBorder="1" applyAlignment="1">
      <alignment horizontal="center" vertical="center"/>
    </xf>
    <xf numFmtId="4" fontId="12" fillId="13" borderId="4" xfId="0" applyNumberFormat="1" applyFont="1" applyFill="1" applyBorder="1" applyAlignment="1">
      <alignment horizontal="right"/>
    </xf>
    <xf numFmtId="0" fontId="2" fillId="13" borderId="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vertical="center" wrapText="1"/>
    </xf>
    <xf numFmtId="0" fontId="1" fillId="13" borderId="5" xfId="0" applyFont="1" applyFill="1" applyBorder="1" applyAlignment="1">
      <alignment horizontal="center" vertical="center"/>
    </xf>
    <xf numFmtId="4" fontId="0" fillId="13" borderId="1" xfId="0" applyNumberFormat="1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 vertical="center" wrapText="1"/>
    </xf>
    <xf numFmtId="4" fontId="1" fillId="13" borderId="1" xfId="0" applyNumberFormat="1" applyFont="1" applyFill="1" applyBorder="1" applyAlignment="1">
      <alignment horizontal="center"/>
    </xf>
    <xf numFmtId="4" fontId="12" fillId="14" borderId="7" xfId="0" applyNumberFormat="1" applyFont="1" applyFill="1" applyBorder="1" applyAlignment="1">
      <alignment horizontal="right"/>
    </xf>
    <xf numFmtId="0" fontId="2" fillId="13" borderId="7" xfId="0" applyFont="1" applyFill="1" applyBorder="1"/>
    <xf numFmtId="4" fontId="12" fillId="13" borderId="7" xfId="0" applyNumberFormat="1" applyFont="1" applyFill="1" applyBorder="1"/>
    <xf numFmtId="0" fontId="2" fillId="13" borderId="11" xfId="0" applyFont="1" applyFill="1" applyBorder="1" applyAlignment="1">
      <alignment vertical="center"/>
    </xf>
    <xf numFmtId="0" fontId="2" fillId="13" borderId="8" xfId="0" applyFont="1" applyFill="1" applyBorder="1"/>
    <xf numFmtId="0" fontId="2" fillId="13" borderId="6" xfId="0" applyFont="1" applyFill="1" applyBorder="1"/>
    <xf numFmtId="0" fontId="2" fillId="13" borderId="9" xfId="0" applyFont="1" applyFill="1" applyBorder="1"/>
    <xf numFmtId="4" fontId="0" fillId="13" borderId="6" xfId="0" applyNumberFormat="1" applyFont="1" applyFill="1" applyBorder="1" applyAlignment="1">
      <alignment horizontal="center"/>
    </xf>
    <xf numFmtId="0" fontId="2" fillId="13" borderId="5" xfId="0" applyFont="1" applyFill="1" applyBorder="1" applyAlignment="1">
      <alignment vertical="center"/>
    </xf>
    <xf numFmtId="4" fontId="0" fillId="13" borderId="5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vertical="center"/>
    </xf>
    <xf numFmtId="4" fontId="0" fillId="13" borderId="10" xfId="0" applyNumberFormat="1" applyFont="1" applyFill="1" applyBorder="1" applyAlignment="1">
      <alignment horizontal="center"/>
    </xf>
    <xf numFmtId="0" fontId="0" fillId="13" borderId="7" xfId="0" applyFill="1" applyBorder="1"/>
    <xf numFmtId="0" fontId="2" fillId="13" borderId="5" xfId="0" applyFont="1" applyFill="1" applyBorder="1"/>
    <xf numFmtId="0" fontId="2" fillId="13" borderId="10" xfId="0" applyFont="1" applyFill="1" applyBorder="1"/>
    <xf numFmtId="0" fontId="0" fillId="0" borderId="0" xfId="0" applyAlignment="1">
      <alignment horizontal="left" vertical="top" wrapText="1"/>
    </xf>
    <xf numFmtId="0" fontId="27" fillId="0" borderId="0" xfId="0" applyFont="1"/>
    <xf numFmtId="0" fontId="30" fillId="0" borderId="0" xfId="0" applyFont="1"/>
    <xf numFmtId="0" fontId="27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12" borderId="13" xfId="0" applyFont="1" applyFill="1" applyBorder="1" applyAlignment="1">
      <alignment horizontal="left" vertical="center"/>
    </xf>
    <xf numFmtId="0" fontId="0" fillId="12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26" xfId="0" applyFill="1" applyBorder="1" applyAlignment="1">
      <alignment horizontal="left"/>
    </xf>
    <xf numFmtId="0" fontId="0" fillId="12" borderId="27" xfId="0" applyFill="1" applyBorder="1" applyAlignment="1">
      <alignment horizontal="left"/>
    </xf>
    <xf numFmtId="0" fontId="17" fillId="0" borderId="0" xfId="0" applyFont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12" borderId="3" xfId="0" applyFont="1" applyFill="1" applyBorder="1" applyAlignment="1">
      <alignment horizontal="left" vertical="center" wrapText="1"/>
    </xf>
    <xf numFmtId="0" fontId="0" fillId="12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na.klenkar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4"/>
  <sheetViews>
    <sheetView tabSelected="1" zoomScaleNormal="100" workbookViewId="0">
      <selection activeCell="B2" sqref="B2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style="202" customWidth="1"/>
    <col min="5" max="5" width="13.42578125" customWidth="1"/>
    <col min="6" max="6" width="13" customWidth="1"/>
    <col min="12" max="12" width="15.28515625" customWidth="1"/>
    <col min="13" max="13" width="10.85546875" bestFit="1" customWidth="1"/>
  </cols>
  <sheetData>
    <row r="1" spans="1:12" x14ac:dyDescent="0.25">
      <c r="A1" s="25" t="s">
        <v>0</v>
      </c>
      <c r="B1" s="25"/>
      <c r="C1" s="376" t="s">
        <v>64</v>
      </c>
      <c r="D1" s="376"/>
      <c r="E1" t="s">
        <v>65</v>
      </c>
      <c r="F1" s="54"/>
    </row>
    <row r="2" spans="1:12" x14ac:dyDescent="0.25">
      <c r="F2" s="54"/>
    </row>
    <row r="3" spans="1:12" x14ac:dyDescent="0.25">
      <c r="A3" s="191" t="s">
        <v>363</v>
      </c>
      <c r="B3" s="99" t="s">
        <v>345</v>
      </c>
      <c r="F3" s="55"/>
    </row>
    <row r="4" spans="1:12" x14ac:dyDescent="0.25">
      <c r="D4" s="386" t="s">
        <v>202</v>
      </c>
      <c r="E4" t="s">
        <v>212</v>
      </c>
      <c r="F4" s="55"/>
    </row>
    <row r="5" spans="1:12" x14ac:dyDescent="0.25">
      <c r="A5" s="338" t="s">
        <v>241</v>
      </c>
      <c r="B5" s="338"/>
      <c r="D5" s="386"/>
      <c r="E5" t="s">
        <v>213</v>
      </c>
      <c r="F5" s="55"/>
    </row>
    <row r="6" spans="1:12" x14ac:dyDescent="0.25">
      <c r="D6" s="386"/>
      <c r="E6" t="s">
        <v>211</v>
      </c>
      <c r="F6" s="55"/>
    </row>
    <row r="7" spans="1:12" x14ac:dyDescent="0.25">
      <c r="F7" s="54"/>
    </row>
    <row r="8" spans="1:12" x14ac:dyDescent="0.25">
      <c r="A8" s="342" t="s">
        <v>199</v>
      </c>
      <c r="B8" s="344" t="s">
        <v>1</v>
      </c>
      <c r="C8" s="346" t="s">
        <v>200</v>
      </c>
      <c r="D8" s="203" t="s">
        <v>58</v>
      </c>
      <c r="E8" s="361" t="s">
        <v>81</v>
      </c>
      <c r="F8" s="56" t="s">
        <v>82</v>
      </c>
    </row>
    <row r="9" spans="1:12" x14ac:dyDescent="0.25">
      <c r="A9" s="343"/>
      <c r="B9" s="345"/>
      <c r="C9" s="347"/>
      <c r="D9" s="204">
        <v>2022</v>
      </c>
      <c r="E9" s="362"/>
      <c r="F9" s="57" t="s">
        <v>348</v>
      </c>
    </row>
    <row r="10" spans="1:12" ht="19.5" customHeight="1" x14ac:dyDescent="0.25">
      <c r="A10" s="115">
        <v>6</v>
      </c>
      <c r="B10" s="116" t="s">
        <v>2</v>
      </c>
      <c r="C10" s="123" t="s">
        <v>217</v>
      </c>
      <c r="D10" s="205">
        <f>D28+D30</f>
        <v>9097080.25</v>
      </c>
      <c r="E10" s="165">
        <f>E11+E30</f>
        <v>-50000</v>
      </c>
      <c r="F10" s="52">
        <f>SUM(F11+F30)</f>
        <v>9107080.25</v>
      </c>
    </row>
    <row r="11" spans="1:12" ht="19.5" customHeight="1" x14ac:dyDescent="0.25">
      <c r="A11" s="24" t="s">
        <v>197</v>
      </c>
      <c r="B11" t="s">
        <v>198</v>
      </c>
      <c r="C11" s="352" t="s">
        <v>201</v>
      </c>
      <c r="D11" s="383">
        <v>1172707</v>
      </c>
      <c r="E11" s="383">
        <f>E28</f>
        <v>0</v>
      </c>
      <c r="F11" s="383">
        <f>F28</f>
        <v>994468</v>
      </c>
    </row>
    <row r="12" spans="1:12" ht="15.75" customHeight="1" x14ac:dyDescent="0.25">
      <c r="A12" s="351" t="s">
        <v>210</v>
      </c>
      <c r="B12" s="351"/>
      <c r="C12" s="352"/>
      <c r="D12" s="384"/>
      <c r="E12" s="384"/>
      <c r="F12" s="384"/>
    </row>
    <row r="13" spans="1:12" ht="15.75" customHeight="1" x14ac:dyDescent="0.25">
      <c r="A13" s="356" t="s">
        <v>209</v>
      </c>
      <c r="B13" s="357"/>
      <c r="C13" s="353"/>
      <c r="D13" s="385"/>
      <c r="E13" s="385"/>
      <c r="F13" s="385"/>
    </row>
    <row r="14" spans="1:12" ht="18.75" customHeight="1" x14ac:dyDescent="0.25">
      <c r="A14" s="97" t="s">
        <v>6</v>
      </c>
      <c r="B14" s="92" t="s">
        <v>75</v>
      </c>
      <c r="C14" s="112" t="s">
        <v>201</v>
      </c>
      <c r="D14" s="206">
        <f>SUM(D15:D16)</f>
        <v>691366</v>
      </c>
      <c r="E14" s="93">
        <f>SUM(E15:E16)</f>
        <v>0</v>
      </c>
      <c r="F14" s="93">
        <f>SUM(F15+F16)</f>
        <v>691366</v>
      </c>
      <c r="L14" t="s">
        <v>176</v>
      </c>
    </row>
    <row r="15" spans="1:12" ht="25.5" customHeight="1" x14ac:dyDescent="0.25">
      <c r="A15" s="40">
        <v>671110</v>
      </c>
      <c r="B15" s="30" t="s">
        <v>4</v>
      </c>
      <c r="C15" s="71"/>
      <c r="D15" s="207">
        <v>661366</v>
      </c>
      <c r="E15" s="26">
        <v>0</v>
      </c>
      <c r="F15" s="58">
        <f>D15+E15</f>
        <v>661366</v>
      </c>
    </row>
    <row r="16" spans="1:12" ht="24" customHeight="1" x14ac:dyDescent="0.25">
      <c r="A16" s="45">
        <v>671210</v>
      </c>
      <c r="B16" s="30" t="s">
        <v>69</v>
      </c>
      <c r="C16" s="72"/>
      <c r="D16" s="207">
        <v>30000</v>
      </c>
      <c r="E16" s="26">
        <v>0</v>
      </c>
      <c r="F16" s="58">
        <f>D16+E16</f>
        <v>30000</v>
      </c>
    </row>
    <row r="17" spans="1:6" ht="15.75" customHeight="1" x14ac:dyDescent="0.25">
      <c r="A17" s="45"/>
      <c r="B17" s="36" t="s">
        <v>70</v>
      </c>
      <c r="C17" s="111" t="s">
        <v>201</v>
      </c>
      <c r="D17" s="208">
        <f>SUM(D15+D16)</f>
        <v>691366</v>
      </c>
      <c r="E17" s="37">
        <v>0</v>
      </c>
      <c r="F17" s="37">
        <f t="shared" ref="F17" si="0">SUM(F15+F16)</f>
        <v>691366</v>
      </c>
    </row>
    <row r="18" spans="1:6" ht="27.75" customHeight="1" x14ac:dyDescent="0.25">
      <c r="A18" s="358">
        <v>671211</v>
      </c>
      <c r="B18" s="31" t="s">
        <v>312</v>
      </c>
      <c r="C18" s="71"/>
      <c r="D18" s="207">
        <v>0</v>
      </c>
      <c r="E18" s="26">
        <v>0</v>
      </c>
      <c r="F18" s="58">
        <f>D18+E18</f>
        <v>0</v>
      </c>
    </row>
    <row r="19" spans="1:6" ht="27.75" customHeight="1" x14ac:dyDescent="0.25">
      <c r="A19" s="358"/>
      <c r="B19" s="31" t="s">
        <v>352</v>
      </c>
      <c r="C19" s="71"/>
      <c r="D19" s="207">
        <v>24000</v>
      </c>
      <c r="E19" s="26">
        <v>0</v>
      </c>
      <c r="F19" s="58">
        <f>D19+E19</f>
        <v>24000</v>
      </c>
    </row>
    <row r="20" spans="1:6" ht="27.75" customHeight="1" x14ac:dyDescent="0.25">
      <c r="A20" s="358"/>
      <c r="B20" s="30" t="s">
        <v>239</v>
      </c>
      <c r="C20" s="71"/>
      <c r="D20" s="207">
        <v>145000</v>
      </c>
      <c r="E20" s="26">
        <v>0</v>
      </c>
      <c r="F20" s="58">
        <v>145000</v>
      </c>
    </row>
    <row r="21" spans="1:6" ht="20.100000000000001" customHeight="1" x14ac:dyDescent="0.25">
      <c r="A21" s="359"/>
      <c r="B21" s="30" t="s">
        <v>69</v>
      </c>
      <c r="C21" s="72"/>
      <c r="D21" s="207">
        <v>100000</v>
      </c>
      <c r="E21" s="26">
        <v>0</v>
      </c>
      <c r="F21" s="58">
        <v>100000</v>
      </c>
    </row>
    <row r="22" spans="1:6" ht="20.100000000000001" customHeight="1" x14ac:dyDescent="0.25">
      <c r="A22" s="45"/>
      <c r="B22" s="36" t="s">
        <v>232</v>
      </c>
      <c r="C22" s="78"/>
      <c r="D22" s="208">
        <f>SUM(D18:D21)</f>
        <v>269000</v>
      </c>
      <c r="E22" s="37">
        <v>0</v>
      </c>
      <c r="F22" s="155">
        <f>SUM(F18:F21)</f>
        <v>269000</v>
      </c>
    </row>
    <row r="23" spans="1:6" ht="20.100000000000001" customHeight="1" x14ac:dyDescent="0.25">
      <c r="A23" s="142"/>
      <c r="B23" s="36" t="s">
        <v>233</v>
      </c>
      <c r="C23" s="78"/>
      <c r="D23" s="208">
        <f>SUM(D17+D22)</f>
        <v>960366</v>
      </c>
      <c r="E23" s="37">
        <v>0</v>
      </c>
      <c r="F23" s="37">
        <f>SUM(F17+F22)</f>
        <v>960366</v>
      </c>
    </row>
    <row r="24" spans="1:6" ht="20.100000000000001" customHeight="1" x14ac:dyDescent="0.25">
      <c r="A24" s="360">
        <v>671112</v>
      </c>
      <c r="B24" s="31" t="s">
        <v>231</v>
      </c>
      <c r="C24" s="71"/>
      <c r="D24" s="209">
        <v>34102</v>
      </c>
      <c r="E24" s="32">
        <f>SUM(E25:E27)</f>
        <v>0</v>
      </c>
      <c r="F24" s="156">
        <f>D24+E24</f>
        <v>34102</v>
      </c>
    </row>
    <row r="25" spans="1:6" ht="23.25" customHeight="1" x14ac:dyDescent="0.25">
      <c r="A25" s="358"/>
      <c r="B25" s="13" t="s">
        <v>228</v>
      </c>
      <c r="C25" s="71"/>
      <c r="D25" s="207">
        <v>7102</v>
      </c>
      <c r="E25" s="26">
        <v>0</v>
      </c>
      <c r="F25" s="58">
        <f>D25+E25</f>
        <v>7102</v>
      </c>
    </row>
    <row r="26" spans="1:6" ht="21" customHeight="1" x14ac:dyDescent="0.25">
      <c r="A26" s="358"/>
      <c r="B26" s="13" t="s">
        <v>229</v>
      </c>
      <c r="C26" s="71"/>
      <c r="D26" s="207">
        <v>9600</v>
      </c>
      <c r="E26" s="26">
        <v>0</v>
      </c>
      <c r="F26" s="58">
        <f>D26+E26</f>
        <v>9600</v>
      </c>
    </row>
    <row r="27" spans="1:6" ht="18.75" customHeight="1" x14ac:dyDescent="0.25">
      <c r="A27" s="359"/>
      <c r="B27" s="13" t="s">
        <v>230</v>
      </c>
      <c r="C27" s="71"/>
      <c r="D27" s="207">
        <v>17400</v>
      </c>
      <c r="E27" s="26">
        <v>0</v>
      </c>
      <c r="F27" s="58">
        <f>D27+E27</f>
        <v>17400</v>
      </c>
    </row>
    <row r="28" spans="1:6" ht="24" customHeight="1" x14ac:dyDescent="0.25">
      <c r="A28" s="354" t="s">
        <v>182</v>
      </c>
      <c r="B28" s="355"/>
      <c r="C28" s="94"/>
      <c r="D28" s="210">
        <f>SUM(D17+D24+D22)</f>
        <v>994468</v>
      </c>
      <c r="E28" s="95">
        <v>0</v>
      </c>
      <c r="F28" s="95">
        <f>SUM(F17+F24+F22)</f>
        <v>994468</v>
      </c>
    </row>
    <row r="29" spans="1:6" ht="14.25" customHeight="1" x14ac:dyDescent="0.25">
      <c r="A29" s="117"/>
      <c r="B29" s="117"/>
      <c r="C29" s="118"/>
      <c r="D29" s="211"/>
      <c r="E29" s="119"/>
      <c r="F29" s="119"/>
    </row>
    <row r="30" spans="1:6" ht="24" customHeight="1" x14ac:dyDescent="0.25">
      <c r="A30" s="120" t="s">
        <v>240</v>
      </c>
      <c r="B30" s="121"/>
      <c r="C30" s="123" t="s">
        <v>217</v>
      </c>
      <c r="D30" s="212">
        <f>SUM(D33+D38+D47+D57+D58+D61)</f>
        <v>8102612.25</v>
      </c>
      <c r="E30" s="122">
        <f>SUM(E33+E38+E47+E57+E58+E61)</f>
        <v>-50000</v>
      </c>
      <c r="F30" s="122">
        <f>SUM(F33+F38+F47+F57+F58+F61)</f>
        <v>8112612.25</v>
      </c>
    </row>
    <row r="31" spans="1:6" ht="15.75" customHeight="1" x14ac:dyDescent="0.25">
      <c r="A31" s="24" t="s">
        <v>203</v>
      </c>
      <c r="B31" s="100">
        <v>1023115</v>
      </c>
      <c r="C31" s="387" t="s">
        <v>207</v>
      </c>
      <c r="D31" s="377"/>
      <c r="E31" s="378"/>
      <c r="F31" s="379"/>
    </row>
    <row r="32" spans="1:6" ht="15.75" customHeight="1" x14ac:dyDescent="0.25">
      <c r="A32" s="114" t="s">
        <v>218</v>
      </c>
      <c r="B32" s="113"/>
      <c r="C32" s="388"/>
      <c r="D32" s="380"/>
      <c r="E32" s="381"/>
      <c r="F32" s="382"/>
    </row>
    <row r="33" spans="1:6" ht="19.5" customHeight="1" x14ac:dyDescent="0.25">
      <c r="A33" s="96" t="s">
        <v>188</v>
      </c>
      <c r="B33" s="7" t="s">
        <v>7</v>
      </c>
      <c r="C33" s="7" t="s">
        <v>221</v>
      </c>
      <c r="D33" s="213">
        <v>18430</v>
      </c>
      <c r="E33" s="34">
        <f>SUM(E34:E37)</f>
        <v>0</v>
      </c>
      <c r="F33" s="59">
        <f>SUM(F34:F37)</f>
        <v>18430</v>
      </c>
    </row>
    <row r="34" spans="1:6" ht="26.1" customHeight="1" x14ac:dyDescent="0.25">
      <c r="A34" s="142">
        <v>66314</v>
      </c>
      <c r="B34" s="106" t="s">
        <v>77</v>
      </c>
      <c r="C34" s="90" t="s">
        <v>88</v>
      </c>
      <c r="D34" s="214">
        <v>8430</v>
      </c>
      <c r="E34" s="133">
        <v>0</v>
      </c>
      <c r="F34" s="134">
        <f>D34+E34</f>
        <v>8430</v>
      </c>
    </row>
    <row r="35" spans="1:6" ht="26.1" customHeight="1" x14ac:dyDescent="0.25">
      <c r="A35" s="179">
        <v>66324</v>
      </c>
      <c r="B35" s="106" t="s">
        <v>175</v>
      </c>
      <c r="C35" s="90" t="s">
        <v>204</v>
      </c>
      <c r="D35" s="214">
        <v>0</v>
      </c>
      <c r="E35" s="133">
        <v>0</v>
      </c>
      <c r="F35" s="134">
        <f t="shared" ref="F35:F37" si="1">D35+E35</f>
        <v>0</v>
      </c>
    </row>
    <row r="36" spans="1:6" ht="26.1" customHeight="1" x14ac:dyDescent="0.25">
      <c r="A36" s="179">
        <v>66311</v>
      </c>
      <c r="B36" s="106" t="s">
        <v>279</v>
      </c>
      <c r="C36" s="91" t="s">
        <v>293</v>
      </c>
      <c r="D36" s="215">
        <v>0</v>
      </c>
      <c r="E36" s="133">
        <v>0</v>
      </c>
      <c r="F36" s="134">
        <f t="shared" si="1"/>
        <v>0</v>
      </c>
    </row>
    <row r="37" spans="1:6" ht="24" customHeight="1" x14ac:dyDescent="0.25">
      <c r="A37" s="46">
        <v>92211</v>
      </c>
      <c r="B37" s="148" t="s">
        <v>189</v>
      </c>
      <c r="C37" s="91" t="s">
        <v>181</v>
      </c>
      <c r="D37" s="216">
        <v>10000</v>
      </c>
      <c r="E37" s="133">
        <v>0</v>
      </c>
      <c r="F37" s="134">
        <f t="shared" si="1"/>
        <v>10000</v>
      </c>
    </row>
    <row r="38" spans="1:6" ht="18" customHeight="1" x14ac:dyDescent="0.25">
      <c r="A38" s="96" t="s">
        <v>187</v>
      </c>
      <c r="B38" s="4" t="s">
        <v>8</v>
      </c>
      <c r="C38" s="7" t="s">
        <v>221</v>
      </c>
      <c r="D38" s="213">
        <v>102000</v>
      </c>
      <c r="E38" s="64">
        <f>SUM(E39:E44)</f>
        <v>-60000</v>
      </c>
      <c r="F38" s="59">
        <f>SUM(F39:F44)</f>
        <v>102000</v>
      </c>
    </row>
    <row r="39" spans="1:6" ht="24" customHeight="1" x14ac:dyDescent="0.25">
      <c r="A39" s="287">
        <v>64132</v>
      </c>
      <c r="B39" s="308" t="s">
        <v>3</v>
      </c>
      <c r="C39" s="309" t="s">
        <v>89</v>
      </c>
      <c r="D39" s="286">
        <v>500</v>
      </c>
      <c r="E39" s="271">
        <v>0</v>
      </c>
      <c r="F39" s="310">
        <f>D39+E39</f>
        <v>500</v>
      </c>
    </row>
    <row r="40" spans="1:6" ht="24" customHeight="1" x14ac:dyDescent="0.25">
      <c r="A40" s="287">
        <v>66142</v>
      </c>
      <c r="B40" s="297" t="s">
        <v>314</v>
      </c>
      <c r="C40" s="311" t="s">
        <v>313</v>
      </c>
      <c r="D40" s="271">
        <v>10000</v>
      </c>
      <c r="E40" s="271">
        <v>0</v>
      </c>
      <c r="F40" s="310">
        <f t="shared" ref="F40:F43" si="2">D40+E40</f>
        <v>10000</v>
      </c>
    </row>
    <row r="41" spans="1:6" ht="27" customHeight="1" x14ac:dyDescent="0.25">
      <c r="A41" s="312">
        <v>66151</v>
      </c>
      <c r="B41" s="288" t="s">
        <v>288</v>
      </c>
      <c r="C41" s="299" t="s">
        <v>90</v>
      </c>
      <c r="D41" s="271">
        <v>95500</v>
      </c>
      <c r="E41" s="271">
        <v>-60000</v>
      </c>
      <c r="F41" s="310">
        <f t="shared" si="2"/>
        <v>35500</v>
      </c>
    </row>
    <row r="42" spans="1:6" ht="24" customHeight="1" x14ac:dyDescent="0.25">
      <c r="A42" s="313">
        <v>65268</v>
      </c>
      <c r="B42" s="304" t="s">
        <v>56</v>
      </c>
      <c r="C42" s="314" t="s">
        <v>294</v>
      </c>
      <c r="D42" s="271">
        <v>2000</v>
      </c>
      <c r="E42" s="271">
        <v>0</v>
      </c>
      <c r="F42" s="310">
        <f t="shared" si="2"/>
        <v>2000</v>
      </c>
    </row>
    <row r="43" spans="1:6" ht="24" customHeight="1" x14ac:dyDescent="0.25">
      <c r="A43" s="315">
        <v>68311</v>
      </c>
      <c r="B43" s="304" t="s">
        <v>351</v>
      </c>
      <c r="C43" s="314" t="s">
        <v>362</v>
      </c>
      <c r="D43" s="316">
        <v>4000</v>
      </c>
      <c r="E43" s="271">
        <v>0</v>
      </c>
      <c r="F43" s="310">
        <f t="shared" si="2"/>
        <v>4000</v>
      </c>
    </row>
    <row r="44" spans="1:6" ht="24" customHeight="1" x14ac:dyDescent="0.25">
      <c r="A44" s="315">
        <v>92211</v>
      </c>
      <c r="B44" s="299" t="s">
        <v>189</v>
      </c>
      <c r="C44" s="317" t="s">
        <v>180</v>
      </c>
      <c r="D44" s="318">
        <v>50000</v>
      </c>
      <c r="E44" s="282">
        <v>0</v>
      </c>
      <c r="F44" s="319">
        <v>50000</v>
      </c>
    </row>
    <row r="45" spans="1:6" ht="24" customHeight="1" x14ac:dyDescent="0.25">
      <c r="A45" s="107"/>
      <c r="B45" s="108"/>
      <c r="C45" s="88"/>
      <c r="D45" s="221"/>
      <c r="E45" s="28"/>
      <c r="F45" s="124"/>
    </row>
    <row r="46" spans="1:6" ht="24" customHeight="1" x14ac:dyDescent="0.25">
      <c r="B46" s="2"/>
      <c r="C46" s="2"/>
      <c r="D46" s="222"/>
      <c r="E46" s="1"/>
      <c r="F46" s="61" t="s">
        <v>84</v>
      </c>
    </row>
    <row r="47" spans="1:6" ht="23.25" customHeight="1" x14ac:dyDescent="0.25">
      <c r="A47" s="103" t="s">
        <v>186</v>
      </c>
      <c r="B47" s="65" t="s">
        <v>9</v>
      </c>
      <c r="C47" s="7" t="s">
        <v>221</v>
      </c>
      <c r="D47" s="213">
        <f>SUM(D51+D52)</f>
        <v>86000</v>
      </c>
      <c r="E47" s="198">
        <v>0</v>
      </c>
      <c r="F47" s="198">
        <f>F51+F52</f>
        <v>86000</v>
      </c>
    </row>
    <row r="48" spans="1:6" ht="24" customHeight="1" x14ac:dyDescent="0.25">
      <c r="A48" s="46">
        <v>65264</v>
      </c>
      <c r="B48" s="13" t="s">
        <v>46</v>
      </c>
      <c r="C48" s="182" t="s">
        <v>295</v>
      </c>
      <c r="D48" s="223">
        <v>83000</v>
      </c>
      <c r="E48" s="133">
        <v>0</v>
      </c>
      <c r="F48" s="137">
        <f>D48+E48</f>
        <v>83000</v>
      </c>
    </row>
    <row r="49" spans="1:6" ht="26.25" customHeight="1" x14ac:dyDescent="0.25">
      <c r="A49" s="46">
        <v>65268</v>
      </c>
      <c r="B49" s="89" t="s">
        <v>315</v>
      </c>
      <c r="C49" s="182" t="s">
        <v>92</v>
      </c>
      <c r="D49" s="218">
        <v>1000</v>
      </c>
      <c r="E49" s="133">
        <v>0</v>
      </c>
      <c r="F49" s="138">
        <v>1000</v>
      </c>
    </row>
    <row r="50" spans="1:6" ht="26.25" customHeight="1" x14ac:dyDescent="0.25">
      <c r="A50" s="128">
        <v>652690</v>
      </c>
      <c r="B50" s="29" t="s">
        <v>316</v>
      </c>
      <c r="C50" s="183" t="s">
        <v>91</v>
      </c>
      <c r="D50" s="219">
        <v>1000</v>
      </c>
      <c r="E50" s="133">
        <v>0</v>
      </c>
      <c r="F50" s="137">
        <v>1000</v>
      </c>
    </row>
    <row r="51" spans="1:6" ht="25.5" customHeight="1" x14ac:dyDescent="0.25">
      <c r="A51" s="46"/>
      <c r="B51" s="13"/>
      <c r="C51" s="131" t="s">
        <v>177</v>
      </c>
      <c r="D51" s="220">
        <f>SUM(D48:D50)</f>
        <v>85000</v>
      </c>
      <c r="E51" s="139">
        <v>0</v>
      </c>
      <c r="F51" s="139">
        <f t="shared" ref="F51" si="3">SUM(F48:F50)</f>
        <v>85000</v>
      </c>
    </row>
    <row r="52" spans="1:6" ht="21" customHeight="1" x14ac:dyDescent="0.25">
      <c r="A52" s="130">
        <v>92211</v>
      </c>
      <c r="B52" s="29" t="s">
        <v>189</v>
      </c>
      <c r="C52" s="76" t="s">
        <v>93</v>
      </c>
      <c r="D52" s="224">
        <v>1000</v>
      </c>
      <c r="E52" s="132">
        <v>0</v>
      </c>
      <c r="F52" s="135">
        <v>1000</v>
      </c>
    </row>
    <row r="53" spans="1:6" ht="23.25" customHeight="1" x14ac:dyDescent="0.25">
      <c r="A53" s="157" t="s">
        <v>185</v>
      </c>
      <c r="B53" s="65" t="s">
        <v>86</v>
      </c>
      <c r="C53" s="7" t="s">
        <v>221</v>
      </c>
      <c r="D53" s="225">
        <f>SUM(D54:D56)</f>
        <v>7421400</v>
      </c>
      <c r="E53" s="33">
        <f>SUM(E54:E56)</f>
        <v>0</v>
      </c>
      <c r="F53" s="33">
        <f>SUM(F54:F56)</f>
        <v>7421400</v>
      </c>
    </row>
    <row r="54" spans="1:6" ht="42" customHeight="1" x14ac:dyDescent="0.25">
      <c r="A54" s="129">
        <v>63622</v>
      </c>
      <c r="B54" s="13" t="s">
        <v>268</v>
      </c>
      <c r="C54" s="77" t="s">
        <v>281</v>
      </c>
      <c r="D54" s="248">
        <v>1000</v>
      </c>
      <c r="E54" s="193">
        <v>0</v>
      </c>
      <c r="F54" s="195">
        <f>D54+E54</f>
        <v>1000</v>
      </c>
    </row>
    <row r="55" spans="1:6" ht="24" customHeight="1" x14ac:dyDescent="0.25">
      <c r="A55" s="46">
        <v>92211</v>
      </c>
      <c r="B55" s="13" t="s">
        <v>189</v>
      </c>
      <c r="C55" s="76" t="s">
        <v>178</v>
      </c>
      <c r="D55" s="250">
        <v>0</v>
      </c>
      <c r="E55" s="193">
        <v>0</v>
      </c>
      <c r="F55" s="195">
        <f t="shared" ref="F55:F56" si="4">D55+E55</f>
        <v>0</v>
      </c>
    </row>
    <row r="56" spans="1:6" ht="42.75" customHeight="1" x14ac:dyDescent="0.25">
      <c r="A56" s="104">
        <v>63612</v>
      </c>
      <c r="B56" s="13" t="s">
        <v>336</v>
      </c>
      <c r="C56" s="77" t="s">
        <v>94</v>
      </c>
      <c r="D56" s="250">
        <v>7420400</v>
      </c>
      <c r="E56" s="193">
        <v>0</v>
      </c>
      <c r="F56" s="195">
        <f t="shared" si="4"/>
        <v>7420400</v>
      </c>
    </row>
    <row r="57" spans="1:6" ht="24" customHeight="1" x14ac:dyDescent="0.25">
      <c r="A57" s="43"/>
      <c r="B57" s="87" t="s">
        <v>179</v>
      </c>
      <c r="C57" s="76"/>
      <c r="D57" s="224">
        <f>SUM(D54+D55+D56)</f>
        <v>7421400</v>
      </c>
      <c r="E57" s="149">
        <f>E53</f>
        <v>0</v>
      </c>
      <c r="F57" s="149">
        <f>SUM(F54+F55+F56)</f>
        <v>7421400</v>
      </c>
    </row>
    <row r="58" spans="1:6" ht="24.75" customHeight="1" x14ac:dyDescent="0.25">
      <c r="A58" s="103" t="s">
        <v>184</v>
      </c>
      <c r="B58" s="65" t="s">
        <v>10</v>
      </c>
      <c r="C58" s="160" t="s">
        <v>221</v>
      </c>
      <c r="D58" s="226">
        <f>SUM(D59:D60)</f>
        <v>67102.25</v>
      </c>
      <c r="E58" s="226">
        <f t="shared" ref="E58:F58" si="5">SUM(E59:E60)</f>
        <v>10000</v>
      </c>
      <c r="F58" s="226">
        <f t="shared" si="5"/>
        <v>77102.25</v>
      </c>
    </row>
    <row r="59" spans="1:6" ht="24" customHeight="1" x14ac:dyDescent="0.25">
      <c r="A59" s="287">
        <v>63613</v>
      </c>
      <c r="B59" s="288" t="s">
        <v>5</v>
      </c>
      <c r="C59" s="289" t="s">
        <v>87</v>
      </c>
      <c r="D59" s="290">
        <v>60000</v>
      </c>
      <c r="E59" s="282">
        <v>10000</v>
      </c>
      <c r="F59" s="291">
        <f>D59+E59</f>
        <v>70000</v>
      </c>
    </row>
    <row r="60" spans="1:6" ht="24" customHeight="1" x14ac:dyDescent="0.25">
      <c r="A60" s="86">
        <v>92211</v>
      </c>
      <c r="B60" s="89" t="s">
        <v>346</v>
      </c>
      <c r="C60" s="88" t="s">
        <v>347</v>
      </c>
      <c r="D60" s="223">
        <v>7102.25</v>
      </c>
      <c r="E60" s="133">
        <v>0</v>
      </c>
      <c r="F60" s="136">
        <f>D60</f>
        <v>7102.25</v>
      </c>
    </row>
    <row r="61" spans="1:6" ht="30.75" customHeight="1" x14ac:dyDescent="0.25">
      <c r="A61" s="158" t="s">
        <v>183</v>
      </c>
      <c r="B61" s="65" t="s">
        <v>76</v>
      </c>
      <c r="C61" s="65"/>
      <c r="D61" s="251">
        <f>SUM(D62:D64)</f>
        <v>407680</v>
      </c>
      <c r="E61" s="159">
        <f>SUM(E62:E64)</f>
        <v>0</v>
      </c>
      <c r="F61" s="159">
        <f>SUM(F62:F64)</f>
        <v>407680</v>
      </c>
    </row>
    <row r="62" spans="1:6" ht="30.75" customHeight="1" x14ac:dyDescent="0.25">
      <c r="A62" s="128">
        <v>63811</v>
      </c>
      <c r="B62" s="13" t="s">
        <v>343</v>
      </c>
      <c r="C62" s="73" t="s">
        <v>243</v>
      </c>
      <c r="D62" s="248">
        <v>22785</v>
      </c>
      <c r="E62" s="193">
        <v>0</v>
      </c>
      <c r="F62" s="195">
        <f>D62+E62</f>
        <v>22785</v>
      </c>
    </row>
    <row r="63" spans="1:6" ht="30.75" customHeight="1" x14ac:dyDescent="0.25">
      <c r="A63" s="178">
        <v>64132</v>
      </c>
      <c r="B63" s="101" t="s">
        <v>280</v>
      </c>
      <c r="C63" s="184" t="s">
        <v>296</v>
      </c>
      <c r="D63" s="252">
        <v>5</v>
      </c>
      <c r="E63" s="193">
        <v>0</v>
      </c>
      <c r="F63" s="199">
        <f>D63+E63</f>
        <v>5</v>
      </c>
    </row>
    <row r="64" spans="1:6" ht="24" customHeight="1" x14ac:dyDescent="0.25">
      <c r="A64" s="46">
        <v>92211</v>
      </c>
      <c r="B64" s="22" t="s">
        <v>190</v>
      </c>
      <c r="C64" s="22"/>
      <c r="D64" s="253">
        <v>384890</v>
      </c>
      <c r="E64" s="254">
        <v>0</v>
      </c>
      <c r="F64" s="199">
        <f>D64+E64</f>
        <v>384890</v>
      </c>
    </row>
    <row r="65" spans="1:6" ht="18" customHeight="1" x14ac:dyDescent="0.25">
      <c r="A65" s="35"/>
      <c r="B65" s="8"/>
      <c r="C65" s="8"/>
      <c r="D65" s="227"/>
      <c r="E65" s="28"/>
      <c r="F65" s="60"/>
    </row>
    <row r="66" spans="1:6" ht="18" customHeight="1" x14ac:dyDescent="0.25">
      <c r="A66" s="35"/>
      <c r="B66" s="8"/>
      <c r="C66" s="8"/>
      <c r="D66" s="227"/>
      <c r="E66" s="28"/>
      <c r="F66" s="60"/>
    </row>
    <row r="67" spans="1:6" ht="18" customHeight="1" x14ac:dyDescent="0.25">
      <c r="A67" s="35"/>
      <c r="B67" s="8"/>
      <c r="C67" s="8"/>
      <c r="D67" s="227"/>
      <c r="E67" s="28"/>
      <c r="F67" s="60"/>
    </row>
    <row r="68" spans="1:6" ht="18" customHeight="1" x14ac:dyDescent="0.25">
      <c r="A68" s="35"/>
      <c r="B68" s="8"/>
      <c r="C68" s="8"/>
      <c r="D68" s="227"/>
      <c r="E68" s="28"/>
      <c r="F68" s="60"/>
    </row>
    <row r="69" spans="1:6" ht="18" customHeight="1" x14ac:dyDescent="0.25">
      <c r="A69" s="35"/>
      <c r="B69" s="8"/>
      <c r="C69" s="8"/>
      <c r="D69" s="227"/>
      <c r="E69" s="28"/>
      <c r="F69" s="60"/>
    </row>
    <row r="70" spans="1:6" ht="18" customHeight="1" x14ac:dyDescent="0.25">
      <c r="A70" s="35"/>
      <c r="B70" s="8"/>
      <c r="C70" s="8"/>
      <c r="D70" s="227"/>
      <c r="E70" s="28"/>
      <c r="F70" s="60"/>
    </row>
    <row r="71" spans="1:6" ht="18" customHeight="1" x14ac:dyDescent="0.25">
      <c r="A71" s="35"/>
      <c r="B71" s="8"/>
      <c r="C71" s="8"/>
      <c r="D71" s="227"/>
      <c r="E71" s="28"/>
      <c r="F71" s="60"/>
    </row>
    <row r="72" spans="1:6" ht="18" customHeight="1" x14ac:dyDescent="0.25">
      <c r="A72" s="35"/>
      <c r="B72" s="8"/>
      <c r="C72" s="8"/>
      <c r="D72" s="227"/>
      <c r="E72" s="28"/>
      <c r="F72" s="60"/>
    </row>
    <row r="73" spans="1:6" ht="18" customHeight="1" x14ac:dyDescent="0.25">
      <c r="A73" s="35"/>
      <c r="B73" s="8"/>
      <c r="C73" s="8"/>
      <c r="D73" s="227"/>
      <c r="E73" s="28"/>
      <c r="F73" s="60"/>
    </row>
    <row r="74" spans="1:6" ht="18" customHeight="1" x14ac:dyDescent="0.25">
      <c r="A74" s="35"/>
      <c r="B74" s="8"/>
      <c r="C74" s="8"/>
      <c r="D74" s="227"/>
      <c r="E74" s="28"/>
      <c r="F74" s="60"/>
    </row>
    <row r="75" spans="1:6" ht="18" customHeight="1" x14ac:dyDescent="0.25">
      <c r="A75" s="35"/>
      <c r="B75" s="8"/>
      <c r="C75" s="8"/>
      <c r="D75" s="227"/>
      <c r="E75" s="28"/>
      <c r="F75" s="60"/>
    </row>
    <row r="76" spans="1:6" ht="18" customHeight="1" x14ac:dyDescent="0.25">
      <c r="A76" s="35"/>
      <c r="B76" s="8"/>
      <c r="C76" s="8"/>
      <c r="D76" s="227"/>
      <c r="E76" s="28"/>
      <c r="F76" s="60"/>
    </row>
    <row r="77" spans="1:6" ht="18" customHeight="1" x14ac:dyDescent="0.25">
      <c r="A77" s="35"/>
      <c r="B77" s="8"/>
      <c r="C77" s="8"/>
      <c r="D77" s="227"/>
      <c r="E77" s="28"/>
      <c r="F77" s="60"/>
    </row>
    <row r="78" spans="1:6" ht="18" customHeight="1" x14ac:dyDescent="0.25">
      <c r="A78" s="35"/>
      <c r="B78" s="8"/>
      <c r="C78" s="8"/>
      <c r="D78" s="227"/>
      <c r="E78" s="28"/>
      <c r="F78" s="60"/>
    </row>
    <row r="79" spans="1:6" ht="18" customHeight="1" x14ac:dyDescent="0.25">
      <c r="A79" s="35"/>
      <c r="B79" s="8"/>
      <c r="C79" s="8"/>
      <c r="D79" s="227"/>
      <c r="E79" s="28"/>
      <c r="F79" s="60"/>
    </row>
    <row r="80" spans="1:6" ht="18" customHeight="1" x14ac:dyDescent="0.25">
      <c r="A80" s="35"/>
      <c r="B80" s="8"/>
      <c r="C80" s="8"/>
      <c r="D80" s="227"/>
      <c r="E80" s="28"/>
      <c r="F80" s="60"/>
    </row>
    <row r="81" spans="1:12" ht="18" customHeight="1" x14ac:dyDescent="0.25">
      <c r="A81" s="35"/>
      <c r="B81" s="8"/>
      <c r="C81" s="8"/>
      <c r="D81" s="227"/>
      <c r="E81" s="28"/>
      <c r="F81" s="60"/>
    </row>
    <row r="82" spans="1:12" ht="18" customHeight="1" x14ac:dyDescent="0.25">
      <c r="A82" s="35"/>
      <c r="B82" s="8"/>
      <c r="C82" s="8"/>
      <c r="D82" s="227"/>
      <c r="E82" s="28"/>
      <c r="F82" s="60"/>
    </row>
    <row r="83" spans="1:12" ht="18" customHeight="1" x14ac:dyDescent="0.25">
      <c r="A83" s="35"/>
      <c r="B83" s="8"/>
      <c r="C83" s="8"/>
      <c r="D83" s="227"/>
      <c r="E83" s="28"/>
      <c r="F83" s="60"/>
    </row>
    <row r="84" spans="1:12" ht="18" customHeight="1" x14ac:dyDescent="0.25">
      <c r="A84" s="35"/>
      <c r="B84" s="8"/>
      <c r="C84" s="8"/>
      <c r="D84" s="227"/>
      <c r="E84" s="28"/>
      <c r="F84" s="60"/>
    </row>
    <row r="85" spans="1:12" ht="24" customHeight="1" x14ac:dyDescent="0.25">
      <c r="B85" s="2"/>
      <c r="C85" s="2"/>
      <c r="D85" s="222"/>
      <c r="E85" s="1"/>
      <c r="F85" s="61" t="s">
        <v>219</v>
      </c>
    </row>
    <row r="86" spans="1:12" ht="15" customHeight="1" x14ac:dyDescent="0.25">
      <c r="A86" s="342" t="s">
        <v>199</v>
      </c>
      <c r="B86" s="344" t="s">
        <v>1</v>
      </c>
      <c r="C86" s="346" t="s">
        <v>200</v>
      </c>
      <c r="D86" s="228" t="s">
        <v>58</v>
      </c>
      <c r="E86" s="361" t="s">
        <v>81</v>
      </c>
      <c r="F86" s="56" t="s">
        <v>82</v>
      </c>
    </row>
    <row r="87" spans="1:12" ht="15" customHeight="1" x14ac:dyDescent="0.25">
      <c r="A87" s="343"/>
      <c r="B87" s="345"/>
      <c r="C87" s="347"/>
      <c r="D87" s="229" t="s">
        <v>349</v>
      </c>
      <c r="E87" s="362"/>
      <c r="F87" s="57" t="s">
        <v>348</v>
      </c>
    </row>
    <row r="88" spans="1:12" ht="24" customHeight="1" x14ac:dyDescent="0.25">
      <c r="A88" s="68">
        <v>3</v>
      </c>
      <c r="B88" s="69" t="s">
        <v>11</v>
      </c>
      <c r="C88" s="123" t="s">
        <v>217</v>
      </c>
      <c r="D88" s="230">
        <v>8979867</v>
      </c>
      <c r="E88" s="70">
        <f>SUM(E92+E162)</f>
        <v>-50000</v>
      </c>
      <c r="F88" s="70">
        <f>F92+F166+F175+F204+F216+F229+F248</f>
        <v>9107080.25</v>
      </c>
    </row>
    <row r="89" spans="1:12" ht="15.75" customHeight="1" x14ac:dyDescent="0.25">
      <c r="A89" s="114" t="s">
        <v>214</v>
      </c>
      <c r="B89" s="370" t="s">
        <v>198</v>
      </c>
      <c r="C89" s="370"/>
      <c r="D89" s="370"/>
      <c r="E89" s="370"/>
      <c r="F89" s="371"/>
    </row>
    <row r="90" spans="1:12" ht="15.75" customHeight="1" x14ac:dyDescent="0.25">
      <c r="A90" s="372" t="s">
        <v>216</v>
      </c>
      <c r="B90" s="372"/>
      <c r="C90" s="372"/>
      <c r="D90" s="372"/>
      <c r="E90" s="372"/>
      <c r="F90" s="373"/>
    </row>
    <row r="91" spans="1:12" ht="15.75" customHeight="1" x14ac:dyDescent="0.25">
      <c r="A91" s="114" t="s">
        <v>203</v>
      </c>
      <c r="B91" s="374" t="s">
        <v>220</v>
      </c>
      <c r="C91" s="374"/>
      <c r="D91" s="374"/>
      <c r="E91" s="374"/>
      <c r="F91" s="375"/>
    </row>
    <row r="92" spans="1:12" ht="24" customHeight="1" x14ac:dyDescent="0.25">
      <c r="A92" s="368" t="s">
        <v>242</v>
      </c>
      <c r="B92" s="369"/>
      <c r="C92" s="125"/>
      <c r="D92" s="249">
        <f>SUM(D93+D139)</f>
        <v>994468</v>
      </c>
      <c r="E92" s="194">
        <f>E93+E139</f>
        <v>0</v>
      </c>
      <c r="F92" s="194">
        <f>SUM(F93+F139)</f>
        <v>994468</v>
      </c>
    </row>
    <row r="93" spans="1:12" ht="24" customHeight="1" x14ac:dyDescent="0.25">
      <c r="A93" s="98" t="s">
        <v>6</v>
      </c>
      <c r="B93" s="66" t="s">
        <v>12</v>
      </c>
      <c r="C93" s="66" t="s">
        <v>201</v>
      </c>
      <c r="D93" s="231">
        <f>SUM(D94:D119)+SUM(D124:D138)</f>
        <v>691366</v>
      </c>
      <c r="E93" s="53">
        <f>SUM(E94:E119)+SUM(E124:E138)</f>
        <v>0</v>
      </c>
      <c r="F93" s="53">
        <f>SUM(F94:F119)+ SUM(F124:F138)</f>
        <v>691366</v>
      </c>
    </row>
    <row r="94" spans="1:12" ht="24" customHeight="1" x14ac:dyDescent="0.25">
      <c r="A94" s="268">
        <v>321190</v>
      </c>
      <c r="B94" s="269" t="s">
        <v>66</v>
      </c>
      <c r="C94" s="270" t="s">
        <v>95</v>
      </c>
      <c r="D94" s="271">
        <v>18000</v>
      </c>
      <c r="E94" s="272">
        <v>6775.96</v>
      </c>
      <c r="F94" s="273">
        <f>D94+E94</f>
        <v>24775.96</v>
      </c>
    </row>
    <row r="95" spans="1:12" ht="24" customHeight="1" x14ac:dyDescent="0.25">
      <c r="A95" s="268">
        <v>321210</v>
      </c>
      <c r="B95" s="274" t="s">
        <v>67</v>
      </c>
      <c r="C95" s="275" t="s">
        <v>96</v>
      </c>
      <c r="D95" s="271">
        <v>270000</v>
      </c>
      <c r="E95" s="272">
        <v>0</v>
      </c>
      <c r="F95" s="273">
        <f t="shared" ref="F95:F119" si="6">D95+E95</f>
        <v>270000</v>
      </c>
    </row>
    <row r="96" spans="1:12" ht="24" customHeight="1" x14ac:dyDescent="0.25">
      <c r="A96" s="276">
        <v>321310</v>
      </c>
      <c r="B96" s="277" t="s">
        <v>47</v>
      </c>
      <c r="C96" s="278" t="s">
        <v>97</v>
      </c>
      <c r="D96" s="279">
        <v>4000</v>
      </c>
      <c r="E96" s="272">
        <v>-1900</v>
      </c>
      <c r="F96" s="273">
        <f t="shared" si="6"/>
        <v>2100</v>
      </c>
      <c r="L96" s="247"/>
    </row>
    <row r="97" spans="1:13" ht="24" customHeight="1" x14ac:dyDescent="0.25">
      <c r="A97" s="268">
        <v>321490</v>
      </c>
      <c r="B97" s="274" t="s">
        <v>13</v>
      </c>
      <c r="C97" s="275" t="s">
        <v>98</v>
      </c>
      <c r="D97" s="271">
        <v>0</v>
      </c>
      <c r="E97" s="272">
        <v>0</v>
      </c>
      <c r="F97" s="273">
        <f t="shared" si="6"/>
        <v>0</v>
      </c>
      <c r="L97" s="247"/>
    </row>
    <row r="98" spans="1:13" ht="24" customHeight="1" x14ac:dyDescent="0.25">
      <c r="A98" s="268">
        <v>322110</v>
      </c>
      <c r="B98" s="277" t="s">
        <v>14</v>
      </c>
      <c r="C98" s="278" t="s">
        <v>99</v>
      </c>
      <c r="D98" s="271">
        <v>20000</v>
      </c>
      <c r="E98" s="272">
        <v>2900</v>
      </c>
      <c r="F98" s="273">
        <f t="shared" si="6"/>
        <v>22900</v>
      </c>
      <c r="L98" s="247"/>
    </row>
    <row r="99" spans="1:13" ht="27" customHeight="1" x14ac:dyDescent="0.25">
      <c r="A99" s="268">
        <v>322190</v>
      </c>
      <c r="B99" s="277" t="s">
        <v>48</v>
      </c>
      <c r="C99" s="278" t="s">
        <v>100</v>
      </c>
      <c r="D99" s="271">
        <v>16000</v>
      </c>
      <c r="E99" s="272">
        <v>7000</v>
      </c>
      <c r="F99" s="273">
        <f t="shared" si="6"/>
        <v>23000</v>
      </c>
    </row>
    <row r="100" spans="1:13" ht="24" customHeight="1" x14ac:dyDescent="0.25">
      <c r="A100" s="268">
        <v>322290</v>
      </c>
      <c r="B100" s="269" t="s">
        <v>49</v>
      </c>
      <c r="C100" s="270" t="s">
        <v>101</v>
      </c>
      <c r="D100" s="271">
        <v>17700</v>
      </c>
      <c r="E100" s="272">
        <v>0</v>
      </c>
      <c r="F100" s="273">
        <f t="shared" si="6"/>
        <v>17700</v>
      </c>
      <c r="M100" s="247"/>
    </row>
    <row r="101" spans="1:13" ht="24" customHeight="1" x14ac:dyDescent="0.25">
      <c r="A101" s="268">
        <v>322310</v>
      </c>
      <c r="B101" s="274" t="s">
        <v>15</v>
      </c>
      <c r="C101" s="275" t="s">
        <v>102</v>
      </c>
      <c r="D101" s="271">
        <v>40000</v>
      </c>
      <c r="E101" s="272">
        <v>-5000</v>
      </c>
      <c r="F101" s="273">
        <f t="shared" si="6"/>
        <v>35000</v>
      </c>
    </row>
    <row r="102" spans="1:13" ht="24" customHeight="1" x14ac:dyDescent="0.25">
      <c r="A102" s="268">
        <v>322330</v>
      </c>
      <c r="B102" s="274" t="s">
        <v>16</v>
      </c>
      <c r="C102" s="275" t="s">
        <v>103</v>
      </c>
      <c r="D102" s="271">
        <v>53000</v>
      </c>
      <c r="E102" s="272">
        <v>0</v>
      </c>
      <c r="F102" s="273">
        <f t="shared" si="6"/>
        <v>53000</v>
      </c>
    </row>
    <row r="103" spans="1:13" ht="24" customHeight="1" x14ac:dyDescent="0.25">
      <c r="A103" s="268">
        <v>322340</v>
      </c>
      <c r="B103" s="274" t="s">
        <v>17</v>
      </c>
      <c r="C103" s="275" t="s">
        <v>104</v>
      </c>
      <c r="D103" s="271">
        <v>4000</v>
      </c>
      <c r="E103" s="272">
        <v>1500</v>
      </c>
      <c r="F103" s="273">
        <f t="shared" si="6"/>
        <v>5500</v>
      </c>
    </row>
    <row r="104" spans="1:13" ht="29.25" customHeight="1" x14ac:dyDescent="0.25">
      <c r="A104" s="276">
        <v>322440</v>
      </c>
      <c r="B104" s="277" t="s">
        <v>50</v>
      </c>
      <c r="C104" s="278" t="s">
        <v>105</v>
      </c>
      <c r="D104" s="279">
        <v>15000</v>
      </c>
      <c r="E104" s="272">
        <v>-9000</v>
      </c>
      <c r="F104" s="273">
        <f t="shared" si="6"/>
        <v>6000</v>
      </c>
    </row>
    <row r="105" spans="1:13" ht="24" customHeight="1" x14ac:dyDescent="0.25">
      <c r="A105" s="268">
        <v>322510</v>
      </c>
      <c r="B105" s="274" t="s">
        <v>18</v>
      </c>
      <c r="C105" s="275" t="s">
        <v>106</v>
      </c>
      <c r="D105" s="271">
        <v>1000</v>
      </c>
      <c r="E105" s="272">
        <v>3100</v>
      </c>
      <c r="F105" s="273">
        <f t="shared" si="6"/>
        <v>4100</v>
      </c>
    </row>
    <row r="106" spans="1:13" ht="24" customHeight="1" x14ac:dyDescent="0.25">
      <c r="A106" s="268">
        <v>322520</v>
      </c>
      <c r="B106" s="274" t="s">
        <v>19</v>
      </c>
      <c r="C106" s="275" t="s">
        <v>107</v>
      </c>
      <c r="D106" s="271">
        <v>2000</v>
      </c>
      <c r="E106" s="272">
        <v>-2000</v>
      </c>
      <c r="F106" s="273">
        <f t="shared" si="6"/>
        <v>0</v>
      </c>
      <c r="M106" s="247"/>
    </row>
    <row r="107" spans="1:13" ht="24" customHeight="1" x14ac:dyDescent="0.25">
      <c r="A107" s="268">
        <v>322710</v>
      </c>
      <c r="B107" s="280" t="s">
        <v>20</v>
      </c>
      <c r="C107" s="281" t="s">
        <v>108</v>
      </c>
      <c r="D107" s="271">
        <v>2496</v>
      </c>
      <c r="E107" s="272">
        <v>-500</v>
      </c>
      <c r="F107" s="273">
        <f t="shared" si="6"/>
        <v>1996</v>
      </c>
    </row>
    <row r="108" spans="1:13" ht="24" customHeight="1" x14ac:dyDescent="0.25">
      <c r="A108" s="268">
        <v>323110</v>
      </c>
      <c r="B108" s="274" t="s">
        <v>57</v>
      </c>
      <c r="C108" s="275" t="s">
        <v>109</v>
      </c>
      <c r="D108" s="271">
        <v>26300</v>
      </c>
      <c r="E108" s="272">
        <v>3000</v>
      </c>
      <c r="F108" s="273">
        <f t="shared" si="6"/>
        <v>29300</v>
      </c>
    </row>
    <row r="109" spans="1:13" ht="24" customHeight="1" x14ac:dyDescent="0.25">
      <c r="A109" s="268">
        <v>323130</v>
      </c>
      <c r="B109" s="274" t="s">
        <v>51</v>
      </c>
      <c r="C109" s="275" t="s">
        <v>110</v>
      </c>
      <c r="D109" s="271">
        <v>4200</v>
      </c>
      <c r="E109" s="272">
        <v>0</v>
      </c>
      <c r="F109" s="273">
        <f t="shared" si="6"/>
        <v>4200</v>
      </c>
    </row>
    <row r="110" spans="1:13" ht="24" customHeight="1" x14ac:dyDescent="0.25">
      <c r="A110" s="268">
        <v>323190</v>
      </c>
      <c r="B110" s="274" t="s">
        <v>22</v>
      </c>
      <c r="C110" s="275" t="s">
        <v>111</v>
      </c>
      <c r="D110" s="271">
        <v>1000</v>
      </c>
      <c r="E110" s="282">
        <v>0</v>
      </c>
      <c r="F110" s="273">
        <f t="shared" si="6"/>
        <v>1000</v>
      </c>
    </row>
    <row r="111" spans="1:13" ht="28.5" customHeight="1" x14ac:dyDescent="0.25">
      <c r="A111" s="268">
        <v>323290</v>
      </c>
      <c r="B111" s="277" t="s">
        <v>52</v>
      </c>
      <c r="C111" s="278" t="s">
        <v>112</v>
      </c>
      <c r="D111" s="271">
        <v>9000</v>
      </c>
      <c r="E111" s="272">
        <v>9000</v>
      </c>
      <c r="F111" s="273">
        <f t="shared" si="6"/>
        <v>18000</v>
      </c>
    </row>
    <row r="112" spans="1:13" ht="24" customHeight="1" x14ac:dyDescent="0.25">
      <c r="A112" s="268">
        <v>323390</v>
      </c>
      <c r="B112" s="274" t="s">
        <v>23</v>
      </c>
      <c r="C112" s="275" t="s">
        <v>113</v>
      </c>
      <c r="D112" s="271">
        <v>4554</v>
      </c>
      <c r="E112" s="282">
        <v>6500</v>
      </c>
      <c r="F112" s="273">
        <f t="shared" si="6"/>
        <v>11054</v>
      </c>
    </row>
    <row r="113" spans="1:6" ht="27" customHeight="1" x14ac:dyDescent="0.25">
      <c r="A113" s="276">
        <v>323490</v>
      </c>
      <c r="B113" s="277" t="s">
        <v>79</v>
      </c>
      <c r="C113" s="278" t="s">
        <v>114</v>
      </c>
      <c r="D113" s="279">
        <v>25000</v>
      </c>
      <c r="E113" s="272">
        <v>0</v>
      </c>
      <c r="F113" s="273">
        <f t="shared" si="6"/>
        <v>25000</v>
      </c>
    </row>
    <row r="114" spans="1:6" ht="25.5" x14ac:dyDescent="0.25">
      <c r="A114" s="268">
        <v>323590</v>
      </c>
      <c r="B114" s="277" t="s">
        <v>78</v>
      </c>
      <c r="C114" s="278" t="s">
        <v>115</v>
      </c>
      <c r="D114" s="271">
        <v>95180</v>
      </c>
      <c r="E114" s="282">
        <v>0</v>
      </c>
      <c r="F114" s="273">
        <f t="shared" si="6"/>
        <v>95180</v>
      </c>
    </row>
    <row r="115" spans="1:6" ht="26.25" customHeight="1" x14ac:dyDescent="0.25">
      <c r="A115" s="268">
        <v>323610</v>
      </c>
      <c r="B115" s="277" t="s">
        <v>24</v>
      </c>
      <c r="C115" s="278" t="s">
        <v>116</v>
      </c>
      <c r="D115" s="271">
        <v>8000</v>
      </c>
      <c r="E115" s="272">
        <v>-8000</v>
      </c>
      <c r="F115" s="273">
        <f t="shared" si="6"/>
        <v>0</v>
      </c>
    </row>
    <row r="116" spans="1:6" ht="24" customHeight="1" x14ac:dyDescent="0.25">
      <c r="A116" s="268">
        <v>323690</v>
      </c>
      <c r="B116" s="280" t="s">
        <v>25</v>
      </c>
      <c r="C116" s="281" t="s">
        <v>117</v>
      </c>
      <c r="D116" s="271">
        <v>0</v>
      </c>
      <c r="E116" s="272">
        <v>0</v>
      </c>
      <c r="F116" s="273">
        <f t="shared" si="6"/>
        <v>0</v>
      </c>
    </row>
    <row r="117" spans="1:6" ht="21.95" customHeight="1" x14ac:dyDescent="0.25">
      <c r="A117" s="268">
        <v>323710</v>
      </c>
      <c r="B117" s="277" t="s">
        <v>26</v>
      </c>
      <c r="C117" s="278" t="s">
        <v>118</v>
      </c>
      <c r="D117" s="271">
        <v>0</v>
      </c>
      <c r="E117" s="272">
        <v>0</v>
      </c>
      <c r="F117" s="273">
        <f t="shared" si="6"/>
        <v>0</v>
      </c>
    </row>
    <row r="118" spans="1:6" ht="21.95" customHeight="1" x14ac:dyDescent="0.25">
      <c r="A118" s="268">
        <v>323720</v>
      </c>
      <c r="B118" s="274" t="s">
        <v>27</v>
      </c>
      <c r="C118" s="275" t="s">
        <v>119</v>
      </c>
      <c r="D118" s="271">
        <v>0</v>
      </c>
      <c r="E118" s="272">
        <v>0</v>
      </c>
      <c r="F118" s="273">
        <f t="shared" si="6"/>
        <v>0</v>
      </c>
    </row>
    <row r="119" spans="1:6" ht="24" customHeight="1" x14ac:dyDescent="0.25">
      <c r="A119" s="268">
        <v>323790</v>
      </c>
      <c r="B119" s="277" t="s">
        <v>68</v>
      </c>
      <c r="C119" s="278" t="s">
        <v>120</v>
      </c>
      <c r="D119" s="283">
        <v>7000</v>
      </c>
      <c r="E119" s="284">
        <v>500</v>
      </c>
      <c r="F119" s="273">
        <f t="shared" si="6"/>
        <v>7500</v>
      </c>
    </row>
    <row r="120" spans="1:6" ht="24" customHeight="1" x14ac:dyDescent="0.25">
      <c r="A120" s="161"/>
      <c r="B120" s="162"/>
      <c r="C120" s="162"/>
      <c r="D120" s="215"/>
      <c r="E120" s="141"/>
      <c r="F120" s="163"/>
    </row>
    <row r="121" spans="1:6" ht="24" customHeight="1" x14ac:dyDescent="0.25">
      <c r="A121" s="12"/>
      <c r="B121" s="23"/>
      <c r="C121" s="23"/>
      <c r="D121" s="233"/>
      <c r="E121" s="27"/>
      <c r="F121" s="62" t="s">
        <v>208</v>
      </c>
    </row>
    <row r="122" spans="1:6" ht="15.75" customHeight="1" x14ac:dyDescent="0.25">
      <c r="A122" s="342" t="s">
        <v>199</v>
      </c>
      <c r="B122" s="344" t="s">
        <v>1</v>
      </c>
      <c r="C122" s="346" t="s">
        <v>200</v>
      </c>
      <c r="D122" s="228" t="s">
        <v>58</v>
      </c>
      <c r="E122" s="361" t="s">
        <v>81</v>
      </c>
      <c r="F122" s="56" t="s">
        <v>82</v>
      </c>
    </row>
    <row r="123" spans="1:6" ht="15" customHeight="1" x14ac:dyDescent="0.25">
      <c r="A123" s="343"/>
      <c r="B123" s="345"/>
      <c r="C123" s="347"/>
      <c r="D123" s="229">
        <v>2022</v>
      </c>
      <c r="E123" s="362"/>
      <c r="F123" s="57" t="s">
        <v>348</v>
      </c>
    </row>
    <row r="124" spans="1:6" ht="24" customHeight="1" x14ac:dyDescent="0.25">
      <c r="A124" s="268">
        <v>323890</v>
      </c>
      <c r="B124" s="274" t="s">
        <v>28</v>
      </c>
      <c r="C124" s="275" t="s">
        <v>121</v>
      </c>
      <c r="D124" s="271">
        <v>10000</v>
      </c>
      <c r="E124" s="272">
        <v>0</v>
      </c>
      <c r="F124" s="273">
        <f>D124+E124</f>
        <v>10000</v>
      </c>
    </row>
    <row r="125" spans="1:6" ht="24" customHeight="1" x14ac:dyDescent="0.25">
      <c r="A125" s="268">
        <v>323910</v>
      </c>
      <c r="B125" s="277" t="s">
        <v>29</v>
      </c>
      <c r="C125" s="278" t="s">
        <v>122</v>
      </c>
      <c r="D125" s="271">
        <v>1200</v>
      </c>
      <c r="E125" s="272">
        <v>0</v>
      </c>
      <c r="F125" s="273">
        <f t="shared" ref="F125:F138" si="7">D125+E125</f>
        <v>1200</v>
      </c>
    </row>
    <row r="126" spans="1:6" ht="24" customHeight="1" x14ac:dyDescent="0.25">
      <c r="A126" s="268">
        <v>323990</v>
      </c>
      <c r="B126" s="274" t="s">
        <v>226</v>
      </c>
      <c r="C126" s="275" t="s">
        <v>123</v>
      </c>
      <c r="D126" s="271">
        <v>1006</v>
      </c>
      <c r="E126" s="282">
        <v>-5.64</v>
      </c>
      <c r="F126" s="273">
        <f t="shared" si="7"/>
        <v>1000.36</v>
      </c>
    </row>
    <row r="127" spans="1:6" ht="24" customHeight="1" x14ac:dyDescent="0.25">
      <c r="A127" s="268">
        <v>324120</v>
      </c>
      <c r="B127" s="277" t="s">
        <v>30</v>
      </c>
      <c r="C127" s="278" t="s">
        <v>124</v>
      </c>
      <c r="D127" s="271">
        <v>0</v>
      </c>
      <c r="E127" s="282">
        <v>0</v>
      </c>
      <c r="F127" s="273">
        <f t="shared" si="7"/>
        <v>0</v>
      </c>
    </row>
    <row r="128" spans="1:6" ht="24" customHeight="1" x14ac:dyDescent="0.25">
      <c r="A128" s="268">
        <v>329220</v>
      </c>
      <c r="B128" s="280" t="s">
        <v>31</v>
      </c>
      <c r="C128" s="281" t="s">
        <v>125</v>
      </c>
      <c r="D128" s="271">
        <v>0</v>
      </c>
      <c r="E128" s="272">
        <v>0</v>
      </c>
      <c r="F128" s="273">
        <f t="shared" si="7"/>
        <v>0</v>
      </c>
    </row>
    <row r="129" spans="1:6" ht="24" customHeight="1" x14ac:dyDescent="0.25">
      <c r="A129" s="268">
        <v>329230</v>
      </c>
      <c r="B129" s="277" t="s">
        <v>32</v>
      </c>
      <c r="C129" s="278" t="s">
        <v>126</v>
      </c>
      <c r="D129" s="271">
        <v>0</v>
      </c>
      <c r="E129" s="272">
        <v>0</v>
      </c>
      <c r="F129" s="273">
        <f t="shared" si="7"/>
        <v>0</v>
      </c>
    </row>
    <row r="130" spans="1:6" ht="24" customHeight="1" x14ac:dyDescent="0.25">
      <c r="A130" s="268">
        <v>329310</v>
      </c>
      <c r="B130" s="274" t="s">
        <v>33</v>
      </c>
      <c r="C130" s="275" t="s">
        <v>127</v>
      </c>
      <c r="D130" s="271">
        <v>730</v>
      </c>
      <c r="E130" s="272">
        <v>-0.32</v>
      </c>
      <c r="F130" s="273">
        <f t="shared" si="7"/>
        <v>729.68</v>
      </c>
    </row>
    <row r="131" spans="1:6" ht="24" customHeight="1" x14ac:dyDescent="0.25">
      <c r="A131" s="268">
        <v>329410</v>
      </c>
      <c r="B131" s="277" t="s">
        <v>34</v>
      </c>
      <c r="C131" s="278" t="s">
        <v>128</v>
      </c>
      <c r="D131" s="271">
        <v>0</v>
      </c>
      <c r="E131" s="272">
        <v>0</v>
      </c>
      <c r="F131" s="273">
        <f t="shared" si="7"/>
        <v>0</v>
      </c>
    </row>
    <row r="132" spans="1:6" ht="24" customHeight="1" x14ac:dyDescent="0.25">
      <c r="A132" s="268">
        <v>329520</v>
      </c>
      <c r="B132" s="274" t="s">
        <v>35</v>
      </c>
      <c r="C132" s="275" t="s">
        <v>129</v>
      </c>
      <c r="D132" s="271">
        <v>0</v>
      </c>
      <c r="E132" s="272">
        <v>1130</v>
      </c>
      <c r="F132" s="273">
        <f t="shared" si="7"/>
        <v>1130</v>
      </c>
    </row>
    <row r="133" spans="1:6" ht="24" customHeight="1" x14ac:dyDescent="0.25">
      <c r="A133" s="268">
        <v>329990</v>
      </c>
      <c r="B133" s="277" t="s">
        <v>36</v>
      </c>
      <c r="C133" s="278" t="s">
        <v>130</v>
      </c>
      <c r="D133" s="271">
        <v>0</v>
      </c>
      <c r="E133" s="272">
        <v>0</v>
      </c>
      <c r="F133" s="273">
        <f t="shared" si="7"/>
        <v>0</v>
      </c>
    </row>
    <row r="134" spans="1:6" ht="26.25" customHeight="1" x14ac:dyDescent="0.25">
      <c r="A134" s="268">
        <v>343110</v>
      </c>
      <c r="B134" s="274" t="s">
        <v>53</v>
      </c>
      <c r="C134" s="275" t="s">
        <v>131</v>
      </c>
      <c r="D134" s="271">
        <v>5000</v>
      </c>
      <c r="E134" s="272">
        <v>1000</v>
      </c>
      <c r="F134" s="273">
        <f t="shared" si="7"/>
        <v>6000</v>
      </c>
    </row>
    <row r="135" spans="1:6" ht="24" customHeight="1" x14ac:dyDescent="0.25">
      <c r="A135" s="268">
        <v>343390</v>
      </c>
      <c r="B135" s="277" t="s">
        <v>37</v>
      </c>
      <c r="C135" s="278" t="s">
        <v>132</v>
      </c>
      <c r="D135" s="271">
        <v>0</v>
      </c>
      <c r="E135" s="272">
        <v>0</v>
      </c>
      <c r="F135" s="273">
        <f t="shared" si="7"/>
        <v>0</v>
      </c>
    </row>
    <row r="136" spans="1:6" ht="24" customHeight="1" x14ac:dyDescent="0.25">
      <c r="A136" s="268">
        <v>343490</v>
      </c>
      <c r="B136" s="274" t="s">
        <v>38</v>
      </c>
      <c r="C136" s="275" t="s">
        <v>133</v>
      </c>
      <c r="D136" s="271">
        <v>0</v>
      </c>
      <c r="E136" s="272">
        <v>0</v>
      </c>
      <c r="F136" s="273">
        <f t="shared" si="7"/>
        <v>0</v>
      </c>
    </row>
    <row r="137" spans="1:6" ht="20.25" customHeight="1" x14ac:dyDescent="0.25">
      <c r="A137" s="268">
        <v>422730</v>
      </c>
      <c r="B137" s="277" t="s">
        <v>39</v>
      </c>
      <c r="C137" s="285" t="s">
        <v>134</v>
      </c>
      <c r="D137" s="286">
        <v>30000</v>
      </c>
      <c r="E137" s="272">
        <v>-16000</v>
      </c>
      <c r="F137" s="273">
        <f t="shared" si="7"/>
        <v>14000</v>
      </c>
    </row>
    <row r="138" spans="1:6" ht="24" customHeight="1" x14ac:dyDescent="0.25">
      <c r="A138" s="268">
        <v>42411</v>
      </c>
      <c r="B138" s="277" t="s">
        <v>42</v>
      </c>
      <c r="C138" s="278" t="s">
        <v>135</v>
      </c>
      <c r="D138" s="271">
        <v>0</v>
      </c>
      <c r="E138" s="282">
        <v>0</v>
      </c>
      <c r="F138" s="273">
        <f t="shared" si="7"/>
        <v>0</v>
      </c>
    </row>
    <row r="139" spans="1:6" ht="21" customHeight="1" x14ac:dyDescent="0.25">
      <c r="A139" s="348" t="s">
        <v>238</v>
      </c>
      <c r="B139" s="349"/>
      <c r="C139" s="350"/>
      <c r="D139" s="234">
        <f>SUM(D143+D144)</f>
        <v>303102</v>
      </c>
      <c r="E139" s="67">
        <f>SUM(E143:E144)</f>
        <v>0</v>
      </c>
      <c r="F139" s="67">
        <f>SUM(F144+F143)</f>
        <v>303102</v>
      </c>
    </row>
    <row r="140" spans="1:6" ht="21" customHeight="1" x14ac:dyDescent="0.25">
      <c r="A140" s="48">
        <v>42123</v>
      </c>
      <c r="B140" s="14" t="s">
        <v>234</v>
      </c>
      <c r="C140" s="339"/>
      <c r="D140" s="219">
        <v>0</v>
      </c>
      <c r="E140" s="105">
        <v>0</v>
      </c>
      <c r="F140" s="63">
        <f>D140+E140</f>
        <v>0</v>
      </c>
    </row>
    <row r="141" spans="1:6" ht="21" customHeight="1" x14ac:dyDescent="0.25">
      <c r="A141" s="48">
        <v>32321</v>
      </c>
      <c r="B141" s="14" t="s">
        <v>237</v>
      </c>
      <c r="C141" s="340"/>
      <c r="D141" s="219">
        <v>149000</v>
      </c>
      <c r="E141" s="105">
        <v>0</v>
      </c>
      <c r="F141" s="63">
        <f t="shared" ref="F141:F142" si="8">D141+E141</f>
        <v>149000</v>
      </c>
    </row>
    <row r="142" spans="1:6" ht="21" customHeight="1" x14ac:dyDescent="0.25">
      <c r="A142" s="48">
        <v>42273</v>
      </c>
      <c r="B142" s="14" t="s">
        <v>39</v>
      </c>
      <c r="C142" s="341"/>
      <c r="D142" s="219">
        <v>120000</v>
      </c>
      <c r="E142" s="133">
        <v>0</v>
      </c>
      <c r="F142" s="63">
        <f t="shared" si="8"/>
        <v>120000</v>
      </c>
    </row>
    <row r="143" spans="1:6" ht="21" customHeight="1" x14ac:dyDescent="0.25">
      <c r="A143" s="144"/>
      <c r="B143" s="151" t="s">
        <v>177</v>
      </c>
      <c r="C143" s="152"/>
      <c r="D143" s="235">
        <v>269000</v>
      </c>
      <c r="E143" s="143">
        <f>SUM(E140:E142)</f>
        <v>0</v>
      </c>
      <c r="F143" s="143">
        <f t="shared" ref="F143" si="9">SUM(F140:F142)</f>
        <v>269000</v>
      </c>
    </row>
    <row r="144" spans="1:6" ht="21" customHeight="1" x14ac:dyDescent="0.25">
      <c r="A144" s="41"/>
      <c r="B144" s="10" t="s">
        <v>235</v>
      </c>
      <c r="C144" s="153"/>
      <c r="D144" s="236">
        <v>34102</v>
      </c>
      <c r="E144" s="200">
        <f>SUM(E145:E150)</f>
        <v>0</v>
      </c>
      <c r="F144" s="200">
        <f>SUM(F145:F150)</f>
        <v>34102</v>
      </c>
    </row>
    <row r="145" spans="1:6" ht="28.5" customHeight="1" x14ac:dyDescent="0.25">
      <c r="A145" s="146" t="s">
        <v>73</v>
      </c>
      <c r="B145" s="20" t="s">
        <v>195</v>
      </c>
      <c r="C145" s="339"/>
      <c r="D145" s="246">
        <v>15000</v>
      </c>
      <c r="E145" s="180">
        <v>0</v>
      </c>
      <c r="F145" s="201">
        <f>D145+E145</f>
        <v>15000</v>
      </c>
    </row>
    <row r="146" spans="1:6" ht="21" customHeight="1" x14ac:dyDescent="0.25">
      <c r="A146" s="47">
        <v>32119</v>
      </c>
      <c r="B146" s="9" t="s">
        <v>317</v>
      </c>
      <c r="C146" s="340"/>
      <c r="D146" s="238">
        <v>5262</v>
      </c>
      <c r="E146" s="180">
        <v>0</v>
      </c>
      <c r="F146" s="201">
        <f t="shared" ref="F146:F150" si="10">D146+E146</f>
        <v>5262</v>
      </c>
    </row>
    <row r="147" spans="1:6" ht="21" customHeight="1" x14ac:dyDescent="0.25">
      <c r="A147" s="47">
        <v>321212</v>
      </c>
      <c r="B147" s="9" t="s">
        <v>236</v>
      </c>
      <c r="C147" s="340"/>
      <c r="D147" s="239">
        <v>2400</v>
      </c>
      <c r="E147" s="180">
        <v>0</v>
      </c>
      <c r="F147" s="201">
        <f t="shared" si="10"/>
        <v>2400</v>
      </c>
    </row>
    <row r="148" spans="1:6" ht="21" customHeight="1" x14ac:dyDescent="0.25">
      <c r="A148" s="47">
        <v>322190</v>
      </c>
      <c r="B148" s="9" t="s">
        <v>196</v>
      </c>
      <c r="C148" s="340"/>
      <c r="D148" s="240">
        <v>760</v>
      </c>
      <c r="E148" s="145">
        <v>0</v>
      </c>
      <c r="F148" s="201">
        <f t="shared" si="10"/>
        <v>760</v>
      </c>
    </row>
    <row r="149" spans="1:6" ht="24" customHeight="1" x14ac:dyDescent="0.25">
      <c r="A149" s="50">
        <v>32919</v>
      </c>
      <c r="B149" s="44" t="s">
        <v>74</v>
      </c>
      <c r="C149" s="340"/>
      <c r="D149" s="237">
        <v>9600</v>
      </c>
      <c r="E149" s="105">
        <v>0</v>
      </c>
      <c r="F149" s="201">
        <f t="shared" si="10"/>
        <v>9600</v>
      </c>
    </row>
    <row r="150" spans="1:6" ht="24" customHeight="1" x14ac:dyDescent="0.25">
      <c r="A150" s="42">
        <v>329310</v>
      </c>
      <c r="B150" s="21" t="s">
        <v>33</v>
      </c>
      <c r="C150" s="341"/>
      <c r="D150" s="237">
        <v>1080</v>
      </c>
      <c r="E150" s="133">
        <v>0</v>
      </c>
      <c r="F150" s="201">
        <f t="shared" si="10"/>
        <v>1080</v>
      </c>
    </row>
    <row r="151" spans="1:6" ht="24" customHeight="1" x14ac:dyDescent="0.25">
      <c r="A151" s="109"/>
      <c r="B151" s="11"/>
      <c r="C151" s="11"/>
      <c r="D151" s="227"/>
      <c r="E151" s="28"/>
      <c r="F151" s="110"/>
    </row>
    <row r="152" spans="1:6" ht="24" customHeight="1" x14ac:dyDescent="0.25">
      <c r="A152" s="109"/>
      <c r="B152" s="11"/>
      <c r="C152" s="11"/>
      <c r="D152" s="227"/>
      <c r="E152" s="28"/>
      <c r="F152" s="110"/>
    </row>
    <row r="153" spans="1:6" ht="24" customHeight="1" x14ac:dyDescent="0.25">
      <c r="A153" s="109"/>
      <c r="B153" s="11"/>
      <c r="C153" s="11"/>
      <c r="D153" s="227"/>
      <c r="E153" s="28"/>
      <c r="F153" s="110"/>
    </row>
    <row r="154" spans="1:6" ht="24" customHeight="1" x14ac:dyDescent="0.25">
      <c r="A154" s="109"/>
      <c r="B154" s="11"/>
      <c r="C154" s="11"/>
      <c r="D154" s="227"/>
      <c r="E154" s="28"/>
      <c r="F154" s="110"/>
    </row>
    <row r="155" spans="1:6" ht="24" customHeight="1" x14ac:dyDescent="0.25">
      <c r="A155" s="109"/>
      <c r="B155" s="11"/>
      <c r="C155" s="11"/>
      <c r="D155" s="227"/>
      <c r="E155" s="28"/>
      <c r="F155" s="110"/>
    </row>
    <row r="156" spans="1:6" ht="24" customHeight="1" x14ac:dyDescent="0.25">
      <c r="A156" s="109"/>
      <c r="B156" s="11"/>
      <c r="C156" s="11"/>
      <c r="D156" s="227"/>
      <c r="E156" s="28"/>
      <c r="F156" s="110"/>
    </row>
    <row r="157" spans="1:6" ht="24" customHeight="1" x14ac:dyDescent="0.25">
      <c r="A157" s="109"/>
      <c r="B157" s="11"/>
      <c r="C157" s="11"/>
      <c r="D157" s="227"/>
      <c r="E157" s="28"/>
      <c r="F157" s="110"/>
    </row>
    <row r="158" spans="1:6" ht="14.25" customHeight="1" x14ac:dyDescent="0.25">
      <c r="A158" s="109"/>
      <c r="B158" s="11"/>
      <c r="C158" s="11"/>
      <c r="D158" s="227"/>
      <c r="E158" s="28"/>
      <c r="F158" s="110"/>
    </row>
    <row r="159" spans="1:6" ht="20.25" customHeight="1" x14ac:dyDescent="0.25">
      <c r="B159" s="2"/>
      <c r="C159" s="2"/>
      <c r="D159" s="222"/>
      <c r="E159" s="1"/>
      <c r="F159" s="61" t="s">
        <v>223</v>
      </c>
    </row>
    <row r="160" spans="1:6" ht="15.75" customHeight="1" x14ac:dyDescent="0.25">
      <c r="A160" s="342" t="s">
        <v>199</v>
      </c>
      <c r="B160" s="344" t="s">
        <v>1</v>
      </c>
      <c r="C160" s="346" t="s">
        <v>200</v>
      </c>
      <c r="D160" s="228" t="s">
        <v>58</v>
      </c>
      <c r="E160" s="361" t="s">
        <v>81</v>
      </c>
      <c r="F160" s="56" t="s">
        <v>82</v>
      </c>
    </row>
    <row r="161" spans="1:10" ht="15.75" customHeight="1" x14ac:dyDescent="0.25">
      <c r="A161" s="343"/>
      <c r="B161" s="345"/>
      <c r="C161" s="347"/>
      <c r="D161" s="229" t="s">
        <v>349</v>
      </c>
      <c r="E161" s="362"/>
      <c r="F161" s="57" t="s">
        <v>348</v>
      </c>
    </row>
    <row r="162" spans="1:10" ht="26.25" customHeight="1" x14ac:dyDescent="0.25">
      <c r="A162" s="366" t="s">
        <v>222</v>
      </c>
      <c r="B162" s="367"/>
      <c r="C162" s="123" t="s">
        <v>217</v>
      </c>
      <c r="D162" s="241">
        <f>SUM(D166+D175+D204+D216+D229+D248)</f>
        <v>8162612.25</v>
      </c>
      <c r="E162" s="147">
        <f>SUM(E166+E175+E204+E216+E229+E248)</f>
        <v>-50000</v>
      </c>
      <c r="F162" s="147">
        <f>SUM(F166+F175+F204+F216+F229+F248)</f>
        <v>8112612.25</v>
      </c>
    </row>
    <row r="163" spans="1:10" ht="15" customHeight="1" x14ac:dyDescent="0.25">
      <c r="A163" s="356" t="s">
        <v>216</v>
      </c>
      <c r="B163" s="357"/>
      <c r="C163" s="357"/>
      <c r="D163" s="357"/>
      <c r="E163" s="357"/>
      <c r="F163" s="363"/>
    </row>
    <row r="164" spans="1:10" ht="15" customHeight="1" x14ac:dyDescent="0.25">
      <c r="A164" s="126" t="s">
        <v>203</v>
      </c>
      <c r="B164" s="364">
        <v>1023115</v>
      </c>
      <c r="C164" s="364"/>
      <c r="D164" s="364"/>
      <c r="E164" s="364"/>
      <c r="F164" s="365"/>
      <c r="J164" t="s">
        <v>176</v>
      </c>
    </row>
    <row r="165" spans="1:10" ht="15" customHeight="1" x14ac:dyDescent="0.25">
      <c r="A165" s="126" t="s">
        <v>214</v>
      </c>
      <c r="B165" s="391" t="s">
        <v>215</v>
      </c>
      <c r="C165" s="391"/>
      <c r="D165" s="391"/>
      <c r="E165" s="391"/>
      <c r="F165" s="392"/>
    </row>
    <row r="166" spans="1:10" ht="19.5" customHeight="1" x14ac:dyDescent="0.25">
      <c r="A166" s="103" t="s">
        <v>188</v>
      </c>
      <c r="B166" s="154" t="s">
        <v>7</v>
      </c>
      <c r="C166" s="80" t="s">
        <v>221</v>
      </c>
      <c r="D166" s="234">
        <f>SUM(D167:D174)</f>
        <v>18430</v>
      </c>
      <c r="E166" s="67">
        <f>SUM(E167:E173)</f>
        <v>0</v>
      </c>
      <c r="F166" s="67">
        <f>SUM(F167:F173)</f>
        <v>18430</v>
      </c>
    </row>
    <row r="167" spans="1:10" ht="21" customHeight="1" x14ac:dyDescent="0.25">
      <c r="A167" s="48">
        <v>322110</v>
      </c>
      <c r="B167" s="3" t="s">
        <v>14</v>
      </c>
      <c r="C167" s="185" t="s">
        <v>318</v>
      </c>
      <c r="D167" s="219">
        <v>0</v>
      </c>
      <c r="E167" s="105">
        <v>0</v>
      </c>
      <c r="F167" s="63">
        <f>D167+E167</f>
        <v>0</v>
      </c>
    </row>
    <row r="168" spans="1:10" ht="21" customHeight="1" x14ac:dyDescent="0.25">
      <c r="A168" s="48">
        <v>32222</v>
      </c>
      <c r="B168" s="3" t="s">
        <v>319</v>
      </c>
      <c r="C168" s="185" t="s">
        <v>320</v>
      </c>
      <c r="D168" s="219">
        <v>3000</v>
      </c>
      <c r="E168" s="105">
        <v>0</v>
      </c>
      <c r="F168" s="63">
        <f t="shared" ref="F168:F174" si="11">D168+E168</f>
        <v>3000</v>
      </c>
    </row>
    <row r="169" spans="1:10" ht="21" customHeight="1" x14ac:dyDescent="0.25">
      <c r="A169" s="48">
        <v>32244</v>
      </c>
      <c r="B169" s="3" t="s">
        <v>71</v>
      </c>
      <c r="C169" s="18" t="s">
        <v>144</v>
      </c>
      <c r="D169" s="219">
        <v>0</v>
      </c>
      <c r="E169" s="105">
        <v>0</v>
      </c>
      <c r="F169" s="63">
        <f t="shared" si="11"/>
        <v>0</v>
      </c>
    </row>
    <row r="170" spans="1:10" ht="21" customHeight="1" x14ac:dyDescent="0.25">
      <c r="A170" s="48">
        <v>32251</v>
      </c>
      <c r="B170" s="14" t="s">
        <v>18</v>
      </c>
      <c r="C170" s="15" t="s">
        <v>145</v>
      </c>
      <c r="D170" s="219">
        <v>3000</v>
      </c>
      <c r="E170" s="105">
        <v>0</v>
      </c>
      <c r="F170" s="63">
        <f t="shared" si="11"/>
        <v>3000</v>
      </c>
    </row>
    <row r="171" spans="1:10" ht="21" customHeight="1" x14ac:dyDescent="0.25">
      <c r="A171" s="48">
        <v>32319</v>
      </c>
      <c r="B171" s="14" t="s">
        <v>22</v>
      </c>
      <c r="C171" s="15" t="s">
        <v>321</v>
      </c>
      <c r="D171" s="219">
        <v>430</v>
      </c>
      <c r="E171" s="105">
        <v>0</v>
      </c>
      <c r="F171" s="63">
        <f t="shared" si="11"/>
        <v>430</v>
      </c>
    </row>
    <row r="172" spans="1:10" ht="21" customHeight="1" x14ac:dyDescent="0.25">
      <c r="A172" s="48">
        <v>329990</v>
      </c>
      <c r="B172" s="14" t="s">
        <v>83</v>
      </c>
      <c r="C172" s="15" t="s">
        <v>146</v>
      </c>
      <c r="D172" s="242">
        <v>4000</v>
      </c>
      <c r="E172" s="105">
        <v>0</v>
      </c>
      <c r="F172" s="63">
        <f t="shared" si="11"/>
        <v>4000</v>
      </c>
    </row>
    <row r="173" spans="1:10" ht="21" customHeight="1" x14ac:dyDescent="0.25">
      <c r="A173" s="48">
        <v>42273</v>
      </c>
      <c r="B173" s="14" t="s">
        <v>39</v>
      </c>
      <c r="C173" s="15" t="s">
        <v>147</v>
      </c>
      <c r="D173" s="219">
        <v>8000</v>
      </c>
      <c r="E173" s="133">
        <v>0</v>
      </c>
      <c r="F173" s="63">
        <f t="shared" si="11"/>
        <v>8000</v>
      </c>
    </row>
    <row r="174" spans="1:10" ht="21" customHeight="1" x14ac:dyDescent="0.25">
      <c r="A174" s="48">
        <v>922213</v>
      </c>
      <c r="B174" s="14" t="s">
        <v>245</v>
      </c>
      <c r="C174" s="15" t="s">
        <v>253</v>
      </c>
      <c r="D174" s="219">
        <v>0</v>
      </c>
      <c r="E174" s="133">
        <f ca="1">SUM(F174-D174)</f>
        <v>0</v>
      </c>
      <c r="F174" s="63">
        <f t="shared" ca="1" si="11"/>
        <v>0</v>
      </c>
    </row>
    <row r="175" spans="1:10" ht="21" customHeight="1" x14ac:dyDescent="0.25">
      <c r="A175" s="103" t="s">
        <v>187</v>
      </c>
      <c r="B175" s="164" t="s">
        <v>61</v>
      </c>
      <c r="C175" s="74"/>
      <c r="D175" s="243">
        <f>SUM(D176:D202)</f>
        <v>162000</v>
      </c>
      <c r="E175" s="38">
        <f>SUM(E176:E202)</f>
        <v>-60000</v>
      </c>
      <c r="F175" s="38">
        <f>SUM(F176:F202)</f>
        <v>102000</v>
      </c>
    </row>
    <row r="176" spans="1:10" ht="21" customHeight="1" x14ac:dyDescent="0.25">
      <c r="A176" s="303">
        <v>321190</v>
      </c>
      <c r="B176" s="320" t="s">
        <v>40</v>
      </c>
      <c r="C176" s="308" t="s">
        <v>148</v>
      </c>
      <c r="D176" s="271">
        <v>5000</v>
      </c>
      <c r="E176" s="272">
        <v>0</v>
      </c>
      <c r="F176" s="321">
        <f>E176+D176</f>
        <v>5000</v>
      </c>
    </row>
    <row r="177" spans="1:6" ht="21" customHeight="1" x14ac:dyDescent="0.25">
      <c r="A177" s="303">
        <v>31212</v>
      </c>
      <c r="B177" s="320" t="s">
        <v>322</v>
      </c>
      <c r="C177" s="322" t="s">
        <v>323</v>
      </c>
      <c r="D177" s="271">
        <v>2500</v>
      </c>
      <c r="E177" s="272">
        <v>0</v>
      </c>
      <c r="F177" s="321">
        <f t="shared" ref="F177:F202" si="12">E177+D177</f>
        <v>2500</v>
      </c>
    </row>
    <row r="178" spans="1:6" ht="21" customHeight="1" x14ac:dyDescent="0.25">
      <c r="A178" s="303">
        <v>32211</v>
      </c>
      <c r="B178" s="320" t="s">
        <v>14</v>
      </c>
      <c r="C178" s="323" t="s">
        <v>149</v>
      </c>
      <c r="D178" s="271">
        <v>5000</v>
      </c>
      <c r="E178" s="272">
        <v>0</v>
      </c>
      <c r="F178" s="321">
        <f t="shared" si="12"/>
        <v>5000</v>
      </c>
    </row>
    <row r="179" spans="1:6" ht="21" customHeight="1" x14ac:dyDescent="0.25">
      <c r="A179" s="303">
        <v>32212</v>
      </c>
      <c r="B179" s="320" t="s">
        <v>282</v>
      </c>
      <c r="C179" s="323" t="s">
        <v>297</v>
      </c>
      <c r="D179" s="271">
        <v>0</v>
      </c>
      <c r="E179" s="272">
        <v>0</v>
      </c>
      <c r="F179" s="321">
        <f t="shared" si="12"/>
        <v>0</v>
      </c>
    </row>
    <row r="180" spans="1:6" ht="21" customHeight="1" x14ac:dyDescent="0.25">
      <c r="A180" s="303">
        <v>322290</v>
      </c>
      <c r="B180" s="320" t="s">
        <v>191</v>
      </c>
      <c r="C180" s="323" t="s">
        <v>150</v>
      </c>
      <c r="D180" s="271">
        <v>15500</v>
      </c>
      <c r="E180" s="272">
        <v>-6500</v>
      </c>
      <c r="F180" s="321">
        <f t="shared" si="12"/>
        <v>9000</v>
      </c>
    </row>
    <row r="181" spans="1:6" ht="21" customHeight="1" x14ac:dyDescent="0.25">
      <c r="A181" s="303">
        <v>322510</v>
      </c>
      <c r="B181" s="320" t="s">
        <v>192</v>
      </c>
      <c r="C181" s="323" t="s">
        <v>151</v>
      </c>
      <c r="D181" s="271">
        <v>7500</v>
      </c>
      <c r="E181" s="272">
        <v>0</v>
      </c>
      <c r="F181" s="321">
        <f t="shared" si="12"/>
        <v>7500</v>
      </c>
    </row>
    <row r="182" spans="1:6" ht="21" customHeight="1" x14ac:dyDescent="0.25">
      <c r="A182" s="303">
        <v>323110</v>
      </c>
      <c r="B182" s="324" t="s">
        <v>21</v>
      </c>
      <c r="C182" s="325" t="s">
        <v>152</v>
      </c>
      <c r="D182" s="271">
        <v>500</v>
      </c>
      <c r="E182" s="272">
        <v>0</v>
      </c>
      <c r="F182" s="321">
        <f t="shared" si="12"/>
        <v>500</v>
      </c>
    </row>
    <row r="183" spans="1:6" ht="21" customHeight="1" x14ac:dyDescent="0.25">
      <c r="A183" s="303">
        <v>323190</v>
      </c>
      <c r="B183" s="320" t="s">
        <v>22</v>
      </c>
      <c r="C183" s="323" t="s">
        <v>324</v>
      </c>
      <c r="D183" s="271">
        <v>500</v>
      </c>
      <c r="E183" s="272">
        <v>0</v>
      </c>
      <c r="F183" s="321">
        <f t="shared" si="12"/>
        <v>500</v>
      </c>
    </row>
    <row r="184" spans="1:6" ht="21" customHeight="1" x14ac:dyDescent="0.25">
      <c r="A184" s="303">
        <v>323130</v>
      </c>
      <c r="B184" s="320" t="s">
        <v>59</v>
      </c>
      <c r="C184" s="323" t="s">
        <v>153</v>
      </c>
      <c r="D184" s="271">
        <v>200</v>
      </c>
      <c r="E184" s="272">
        <v>0</v>
      </c>
      <c r="F184" s="321">
        <f t="shared" si="12"/>
        <v>200</v>
      </c>
    </row>
    <row r="185" spans="1:6" ht="21" customHeight="1" x14ac:dyDescent="0.25">
      <c r="A185" s="303">
        <v>323290</v>
      </c>
      <c r="B185" s="320" t="s">
        <v>193</v>
      </c>
      <c r="C185" s="323" t="s">
        <v>154</v>
      </c>
      <c r="D185" s="271">
        <v>15000</v>
      </c>
      <c r="E185" s="272">
        <v>0</v>
      </c>
      <c r="F185" s="321">
        <f t="shared" si="12"/>
        <v>15000</v>
      </c>
    </row>
    <row r="186" spans="1:6" ht="21" customHeight="1" x14ac:dyDescent="0.25">
      <c r="A186" s="303">
        <v>323390</v>
      </c>
      <c r="B186" s="320" t="s">
        <v>23</v>
      </c>
      <c r="C186" s="323" t="s">
        <v>155</v>
      </c>
      <c r="D186" s="271">
        <v>1300</v>
      </c>
      <c r="E186" s="272">
        <v>0</v>
      </c>
      <c r="F186" s="321">
        <f t="shared" si="12"/>
        <v>1300</v>
      </c>
    </row>
    <row r="187" spans="1:6" ht="21" customHeight="1" x14ac:dyDescent="0.25">
      <c r="A187" s="303">
        <v>323720</v>
      </c>
      <c r="B187" s="320" t="s">
        <v>27</v>
      </c>
      <c r="C187" s="323" t="s">
        <v>156</v>
      </c>
      <c r="D187" s="271">
        <v>71000</v>
      </c>
      <c r="E187" s="272">
        <v>-50000</v>
      </c>
      <c r="F187" s="321">
        <f t="shared" si="12"/>
        <v>21000</v>
      </c>
    </row>
    <row r="188" spans="1:6" ht="21" customHeight="1" x14ac:dyDescent="0.25">
      <c r="A188" s="303">
        <v>323730</v>
      </c>
      <c r="B188" s="320" t="s">
        <v>350</v>
      </c>
      <c r="C188" s="323" t="s">
        <v>354</v>
      </c>
      <c r="D188" s="271">
        <v>3500</v>
      </c>
      <c r="E188" s="272">
        <v>0</v>
      </c>
      <c r="F188" s="321">
        <f t="shared" si="12"/>
        <v>3500</v>
      </c>
    </row>
    <row r="189" spans="1:6" ht="21" customHeight="1" x14ac:dyDescent="0.25">
      <c r="A189" s="303">
        <v>323910</v>
      </c>
      <c r="B189" s="320" t="s">
        <v>29</v>
      </c>
      <c r="C189" s="323" t="s">
        <v>157</v>
      </c>
      <c r="D189" s="271">
        <v>2000</v>
      </c>
      <c r="E189" s="272">
        <v>0</v>
      </c>
      <c r="F189" s="321">
        <f t="shared" si="12"/>
        <v>2000</v>
      </c>
    </row>
    <row r="190" spans="1:6" ht="21" customHeight="1" x14ac:dyDescent="0.25">
      <c r="A190" s="303">
        <v>32394</v>
      </c>
      <c r="B190" s="320" t="s">
        <v>283</v>
      </c>
      <c r="C190" s="323" t="s">
        <v>298</v>
      </c>
      <c r="D190" s="271">
        <v>0</v>
      </c>
      <c r="E190" s="272">
        <v>0</v>
      </c>
      <c r="F190" s="321">
        <f t="shared" si="12"/>
        <v>0</v>
      </c>
    </row>
    <row r="191" spans="1:6" ht="21" customHeight="1" x14ac:dyDescent="0.25">
      <c r="A191" s="303">
        <v>32412</v>
      </c>
      <c r="B191" s="320" t="s">
        <v>284</v>
      </c>
      <c r="C191" s="323" t="s">
        <v>299</v>
      </c>
      <c r="D191" s="271">
        <v>0</v>
      </c>
      <c r="E191" s="272">
        <v>0</v>
      </c>
      <c r="F191" s="321">
        <f t="shared" si="12"/>
        <v>0</v>
      </c>
    </row>
    <row r="192" spans="1:6" ht="21" customHeight="1" x14ac:dyDescent="0.25">
      <c r="A192" s="303">
        <v>32921</v>
      </c>
      <c r="B192" s="324" t="s">
        <v>285</v>
      </c>
      <c r="C192" s="323" t="s">
        <v>300</v>
      </c>
      <c r="D192" s="271">
        <v>0</v>
      </c>
      <c r="E192" s="272">
        <v>0</v>
      </c>
      <c r="F192" s="321">
        <f t="shared" si="12"/>
        <v>0</v>
      </c>
    </row>
    <row r="193" spans="1:6" ht="21" customHeight="1" x14ac:dyDescent="0.25">
      <c r="A193" s="303">
        <v>32922</v>
      </c>
      <c r="B193" s="324" t="s">
        <v>31</v>
      </c>
      <c r="C193" s="323" t="s">
        <v>301</v>
      </c>
      <c r="D193" s="271">
        <v>0</v>
      </c>
      <c r="E193" s="272">
        <v>0</v>
      </c>
      <c r="F193" s="321">
        <f t="shared" si="12"/>
        <v>0</v>
      </c>
    </row>
    <row r="194" spans="1:6" ht="24" customHeight="1" x14ac:dyDescent="0.25">
      <c r="A194" s="303">
        <v>329310</v>
      </c>
      <c r="B194" s="324" t="s">
        <v>33</v>
      </c>
      <c r="C194" s="325" t="s">
        <v>158</v>
      </c>
      <c r="D194" s="271">
        <v>1200</v>
      </c>
      <c r="E194" s="272">
        <v>0</v>
      </c>
      <c r="F194" s="321">
        <f t="shared" si="12"/>
        <v>1200</v>
      </c>
    </row>
    <row r="195" spans="1:6" ht="18" customHeight="1" x14ac:dyDescent="0.25">
      <c r="A195" s="303">
        <v>32959</v>
      </c>
      <c r="B195" s="320" t="s">
        <v>85</v>
      </c>
      <c r="C195" s="308" t="s">
        <v>159</v>
      </c>
      <c r="D195" s="271">
        <v>0</v>
      </c>
      <c r="E195" s="272">
        <v>0</v>
      </c>
      <c r="F195" s="321">
        <f t="shared" si="12"/>
        <v>0</v>
      </c>
    </row>
    <row r="196" spans="1:6" ht="21.75" customHeight="1" x14ac:dyDescent="0.25">
      <c r="A196" s="303">
        <v>34311</v>
      </c>
      <c r="B196" s="320" t="s">
        <v>60</v>
      </c>
      <c r="C196" s="323" t="s">
        <v>344</v>
      </c>
      <c r="D196" s="326">
        <v>2000</v>
      </c>
      <c r="E196" s="272">
        <v>0</v>
      </c>
      <c r="F196" s="321">
        <f t="shared" si="12"/>
        <v>2000</v>
      </c>
    </row>
    <row r="197" spans="1:6" ht="23.25" customHeight="1" x14ac:dyDescent="0.25">
      <c r="A197" s="303">
        <v>32999</v>
      </c>
      <c r="B197" s="320" t="s">
        <v>252</v>
      </c>
      <c r="C197" s="327" t="s">
        <v>159</v>
      </c>
      <c r="D197" s="328">
        <v>3800</v>
      </c>
      <c r="E197" s="272">
        <v>0</v>
      </c>
      <c r="F197" s="321">
        <f t="shared" si="12"/>
        <v>3800</v>
      </c>
    </row>
    <row r="198" spans="1:6" ht="23.25" customHeight="1" x14ac:dyDescent="0.25">
      <c r="A198" s="303">
        <v>42211</v>
      </c>
      <c r="B198" s="323" t="s">
        <v>325</v>
      </c>
      <c r="C198" s="329" t="s">
        <v>327</v>
      </c>
      <c r="D198" s="330">
        <v>9000</v>
      </c>
      <c r="E198" s="272">
        <v>0</v>
      </c>
      <c r="F198" s="321">
        <f t="shared" si="12"/>
        <v>9000</v>
      </c>
    </row>
    <row r="199" spans="1:6" ht="23.25" customHeight="1" x14ac:dyDescent="0.25">
      <c r="A199" s="303">
        <v>42212</v>
      </c>
      <c r="B199" s="323" t="s">
        <v>326</v>
      </c>
      <c r="C199" s="329" t="s">
        <v>328</v>
      </c>
      <c r="D199" s="330">
        <v>3500</v>
      </c>
      <c r="E199" s="272">
        <v>-3500</v>
      </c>
      <c r="F199" s="321">
        <f t="shared" si="12"/>
        <v>0</v>
      </c>
    </row>
    <row r="200" spans="1:6" ht="24.75" customHeight="1" x14ac:dyDescent="0.25">
      <c r="A200" s="303">
        <v>42271</v>
      </c>
      <c r="B200" s="303" t="s">
        <v>277</v>
      </c>
      <c r="C200" s="323" t="s">
        <v>302</v>
      </c>
      <c r="D200" s="330">
        <v>5000</v>
      </c>
      <c r="E200" s="272">
        <v>0</v>
      </c>
      <c r="F200" s="321">
        <f t="shared" si="12"/>
        <v>5000</v>
      </c>
    </row>
    <row r="201" spans="1:6" ht="24" customHeight="1" x14ac:dyDescent="0.25">
      <c r="A201" s="331">
        <v>422730</v>
      </c>
      <c r="B201" s="320" t="s">
        <v>39</v>
      </c>
      <c r="C201" s="323" t="s">
        <v>160</v>
      </c>
      <c r="D201" s="271">
        <v>5000</v>
      </c>
      <c r="E201" s="272">
        <v>0</v>
      </c>
      <c r="F201" s="321">
        <f t="shared" si="12"/>
        <v>5000</v>
      </c>
    </row>
    <row r="202" spans="1:6" ht="24" customHeight="1" x14ac:dyDescent="0.25">
      <c r="A202" s="303">
        <v>424110</v>
      </c>
      <c r="B202" s="332" t="s">
        <v>42</v>
      </c>
      <c r="C202" s="333" t="s">
        <v>161</v>
      </c>
      <c r="D202" s="271">
        <v>3000</v>
      </c>
      <c r="E202" s="272">
        <v>0</v>
      </c>
      <c r="F202" s="321">
        <f t="shared" si="12"/>
        <v>3000</v>
      </c>
    </row>
    <row r="203" spans="1:6" ht="24" customHeight="1" x14ac:dyDescent="0.25">
      <c r="A203" s="303">
        <v>922213</v>
      </c>
      <c r="B203" s="332" t="s">
        <v>245</v>
      </c>
      <c r="C203" s="333" t="s">
        <v>251</v>
      </c>
      <c r="D203" s="271">
        <v>0</v>
      </c>
      <c r="E203" s="272">
        <v>0</v>
      </c>
      <c r="F203" s="321">
        <v>0</v>
      </c>
    </row>
    <row r="204" spans="1:6" ht="39.75" customHeight="1" x14ac:dyDescent="0.25">
      <c r="A204" s="102" t="s">
        <v>186</v>
      </c>
      <c r="B204" s="5" t="s">
        <v>62</v>
      </c>
      <c r="C204" s="75"/>
      <c r="D204" s="190">
        <f>SUM(D205:D210)</f>
        <v>86000</v>
      </c>
      <c r="E204" s="192">
        <f t="shared" ref="E204:F204" si="13">SUM(E205:E210)</f>
        <v>0</v>
      </c>
      <c r="F204" s="192">
        <f t="shared" si="13"/>
        <v>86000</v>
      </c>
    </row>
    <row r="205" spans="1:6" ht="24" customHeight="1" x14ac:dyDescent="0.25">
      <c r="A205" s="50">
        <v>321190</v>
      </c>
      <c r="B205" s="51" t="s">
        <v>43</v>
      </c>
      <c r="C205" s="81" t="s">
        <v>162</v>
      </c>
      <c r="D205" s="219">
        <v>2000</v>
      </c>
      <c r="E205" s="180">
        <v>0</v>
      </c>
      <c r="F205" s="196">
        <v>2000</v>
      </c>
    </row>
    <row r="206" spans="1:6" ht="26.25" customHeight="1" x14ac:dyDescent="0.25">
      <c r="A206" s="49">
        <v>322190</v>
      </c>
      <c r="B206" s="13" t="s">
        <v>48</v>
      </c>
      <c r="C206" s="73" t="s">
        <v>163</v>
      </c>
      <c r="D206" s="232">
        <v>500</v>
      </c>
      <c r="E206" s="180">
        <v>0</v>
      </c>
      <c r="F206" s="197">
        <v>500</v>
      </c>
    </row>
    <row r="207" spans="1:6" ht="24" customHeight="1" x14ac:dyDescent="0.25">
      <c r="A207" s="50">
        <v>323190</v>
      </c>
      <c r="B207" s="44" t="s">
        <v>22</v>
      </c>
      <c r="C207" s="79" t="s">
        <v>164</v>
      </c>
      <c r="D207" s="219">
        <v>58000</v>
      </c>
      <c r="E207" s="180">
        <v>0</v>
      </c>
      <c r="F207" s="196">
        <f>D207+E207</f>
        <v>58000</v>
      </c>
    </row>
    <row r="208" spans="1:6" ht="26.25" customHeight="1" x14ac:dyDescent="0.25">
      <c r="A208" s="48">
        <v>32412</v>
      </c>
      <c r="B208" s="258" t="s">
        <v>194</v>
      </c>
      <c r="C208" s="82" t="s">
        <v>165</v>
      </c>
      <c r="D208" s="219">
        <v>0</v>
      </c>
      <c r="E208" s="180">
        <v>0</v>
      </c>
      <c r="F208" s="196">
        <v>0</v>
      </c>
    </row>
    <row r="209" spans="1:6" ht="24" customHeight="1" x14ac:dyDescent="0.25">
      <c r="A209" s="48">
        <v>32919</v>
      </c>
      <c r="B209" s="22" t="s">
        <v>80</v>
      </c>
      <c r="C209" s="82" t="s">
        <v>166</v>
      </c>
      <c r="D209" s="219">
        <v>500</v>
      </c>
      <c r="E209" s="180">
        <v>0</v>
      </c>
      <c r="F209" s="196">
        <v>500</v>
      </c>
    </row>
    <row r="210" spans="1:6" ht="24.75" customHeight="1" x14ac:dyDescent="0.25">
      <c r="A210" s="50">
        <v>329990</v>
      </c>
      <c r="B210" s="39" t="s">
        <v>36</v>
      </c>
      <c r="C210" s="83" t="s">
        <v>167</v>
      </c>
      <c r="D210" s="219">
        <v>25000</v>
      </c>
      <c r="E210" s="180">
        <v>0</v>
      </c>
      <c r="F210" s="196">
        <f>D210+E210</f>
        <v>25000</v>
      </c>
    </row>
    <row r="211" spans="1:6" ht="24.75" customHeight="1" x14ac:dyDescent="0.25">
      <c r="A211" s="50">
        <v>922213</v>
      </c>
      <c r="B211" s="39" t="s">
        <v>245</v>
      </c>
      <c r="C211" s="83" t="s">
        <v>254</v>
      </c>
      <c r="D211" s="219">
        <v>0</v>
      </c>
      <c r="E211" s="193">
        <v>0</v>
      </c>
      <c r="F211" s="196">
        <v>0</v>
      </c>
    </row>
    <row r="212" spans="1:6" ht="15.75" customHeight="1" x14ac:dyDescent="0.25">
      <c r="A212" s="109"/>
      <c r="B212" s="127"/>
      <c r="C212" s="11"/>
      <c r="D212" s="221"/>
      <c r="E212" s="28"/>
      <c r="F212" s="110"/>
    </row>
    <row r="213" spans="1:6" ht="12" customHeight="1" x14ac:dyDescent="0.25">
      <c r="A213" s="12"/>
      <c r="B213" s="23"/>
      <c r="C213" s="23"/>
      <c r="D213" s="233"/>
      <c r="E213" s="27"/>
      <c r="F213" s="62" t="s">
        <v>224</v>
      </c>
    </row>
    <row r="214" spans="1:6" ht="15" customHeight="1" x14ac:dyDescent="0.25">
      <c r="A214" s="342" t="s">
        <v>199</v>
      </c>
      <c r="B214" s="344" t="s">
        <v>1</v>
      </c>
      <c r="C214" s="346" t="s">
        <v>200</v>
      </c>
      <c r="D214" s="228" t="s">
        <v>58</v>
      </c>
      <c r="E214" s="361" t="s">
        <v>81</v>
      </c>
      <c r="F214" s="56" t="s">
        <v>82</v>
      </c>
    </row>
    <row r="215" spans="1:6" ht="19.5" customHeight="1" x14ac:dyDescent="0.25">
      <c r="A215" s="343"/>
      <c r="B215" s="345"/>
      <c r="C215" s="347"/>
      <c r="D215" s="229" t="s">
        <v>349</v>
      </c>
      <c r="E215" s="362"/>
      <c r="F215" s="57" t="s">
        <v>348</v>
      </c>
    </row>
    <row r="216" spans="1:6" ht="24" customHeight="1" x14ac:dyDescent="0.25">
      <c r="A216" s="103" t="s">
        <v>185</v>
      </c>
      <c r="B216" s="10" t="s">
        <v>55</v>
      </c>
      <c r="C216" s="84"/>
      <c r="D216" s="243">
        <f>SUM(D217:D228)</f>
        <v>7421400</v>
      </c>
      <c r="E216" s="38">
        <f>SUM(E217:E228)</f>
        <v>0</v>
      </c>
      <c r="F216" s="38">
        <f t="shared" ref="F216" si="14">SUM(F217:F228)</f>
        <v>7421400</v>
      </c>
    </row>
    <row r="217" spans="1:6" ht="24" customHeight="1" x14ac:dyDescent="0.25">
      <c r="A217" s="48">
        <v>31111</v>
      </c>
      <c r="B217" s="14" t="s">
        <v>269</v>
      </c>
      <c r="C217" s="14" t="s">
        <v>270</v>
      </c>
      <c r="D217" s="219">
        <v>6100000</v>
      </c>
      <c r="E217" s="262">
        <v>0</v>
      </c>
      <c r="F217" s="63">
        <f>D217+E217</f>
        <v>6100000</v>
      </c>
    </row>
    <row r="218" spans="1:6" ht="33.75" customHeight="1" x14ac:dyDescent="0.25">
      <c r="A218" s="48">
        <v>31219</v>
      </c>
      <c r="B218" s="13" t="s">
        <v>337</v>
      </c>
      <c r="C218" s="15" t="s">
        <v>272</v>
      </c>
      <c r="D218" s="248">
        <v>278900</v>
      </c>
      <c r="E218" s="180">
        <v>0</v>
      </c>
      <c r="F218" s="63">
        <f t="shared" ref="F218:F228" si="15">D218+E218</f>
        <v>278900</v>
      </c>
    </row>
    <row r="219" spans="1:6" ht="24" customHeight="1" x14ac:dyDescent="0.25">
      <c r="A219" s="48">
        <v>31311</v>
      </c>
      <c r="B219" s="14" t="s">
        <v>275</v>
      </c>
      <c r="C219" s="15" t="s">
        <v>273</v>
      </c>
      <c r="D219" s="219">
        <v>0</v>
      </c>
      <c r="E219" s="105">
        <v>0</v>
      </c>
      <c r="F219" s="63">
        <f t="shared" si="15"/>
        <v>0</v>
      </c>
    </row>
    <row r="220" spans="1:6" ht="24" customHeight="1" x14ac:dyDescent="0.25">
      <c r="A220" s="48">
        <v>31321</v>
      </c>
      <c r="B220" s="14" t="s">
        <v>276</v>
      </c>
      <c r="C220" s="15" t="s">
        <v>274</v>
      </c>
      <c r="D220" s="219">
        <v>1015000</v>
      </c>
      <c r="E220" s="260">
        <v>0</v>
      </c>
      <c r="F220" s="63">
        <f t="shared" si="15"/>
        <v>1015000</v>
      </c>
    </row>
    <row r="221" spans="1:6" ht="24" customHeight="1" x14ac:dyDescent="0.25">
      <c r="A221" s="48">
        <v>321190</v>
      </c>
      <c r="B221" s="14" t="s">
        <v>225</v>
      </c>
      <c r="C221" s="15" t="s">
        <v>168</v>
      </c>
      <c r="D221" s="219">
        <v>1000</v>
      </c>
      <c r="E221" s="105">
        <v>0</v>
      </c>
      <c r="F221" s="63">
        <f t="shared" si="15"/>
        <v>1000</v>
      </c>
    </row>
    <row r="222" spans="1:6" ht="24" customHeight="1" x14ac:dyDescent="0.25">
      <c r="A222" s="48">
        <v>32955</v>
      </c>
      <c r="B222" s="13" t="s">
        <v>271</v>
      </c>
      <c r="C222" s="15" t="s">
        <v>304</v>
      </c>
      <c r="D222" s="219">
        <v>22500</v>
      </c>
      <c r="E222" s="105">
        <v>0</v>
      </c>
      <c r="F222" s="63">
        <f t="shared" si="15"/>
        <v>22500</v>
      </c>
    </row>
    <row r="223" spans="1:6" ht="28.5" customHeight="1" x14ac:dyDescent="0.25">
      <c r="A223" s="48">
        <v>32999</v>
      </c>
      <c r="B223" s="13" t="s">
        <v>83</v>
      </c>
      <c r="C223" s="140" t="s">
        <v>169</v>
      </c>
      <c r="D223" s="223">
        <v>4000</v>
      </c>
      <c r="E223" s="133">
        <v>0</v>
      </c>
      <c r="F223" s="63">
        <f t="shared" si="15"/>
        <v>4000</v>
      </c>
    </row>
    <row r="224" spans="1:6" ht="28.5" customHeight="1" x14ac:dyDescent="0.25">
      <c r="A224" s="48">
        <v>41231</v>
      </c>
      <c r="B224" s="13" t="s">
        <v>290</v>
      </c>
      <c r="C224" s="140" t="s">
        <v>305</v>
      </c>
      <c r="D224" s="223">
        <v>0</v>
      </c>
      <c r="E224" s="133">
        <v>0</v>
      </c>
      <c r="F224" s="63">
        <f t="shared" si="15"/>
        <v>0</v>
      </c>
    </row>
    <row r="225" spans="1:13" ht="28.5" customHeight="1" x14ac:dyDescent="0.25">
      <c r="A225" s="48">
        <v>42271</v>
      </c>
      <c r="B225" s="13" t="s">
        <v>277</v>
      </c>
      <c r="C225" s="186" t="s">
        <v>303</v>
      </c>
      <c r="D225" s="223">
        <v>0</v>
      </c>
      <c r="E225" s="133">
        <v>0</v>
      </c>
      <c r="F225" s="63">
        <f t="shared" si="15"/>
        <v>0</v>
      </c>
    </row>
    <row r="226" spans="1:13" ht="22.5" customHeight="1" x14ac:dyDescent="0.25">
      <c r="A226" s="48">
        <v>42273</v>
      </c>
      <c r="B226" s="13" t="s">
        <v>39</v>
      </c>
      <c r="C226" s="140" t="s">
        <v>244</v>
      </c>
      <c r="D226" s="223">
        <v>0</v>
      </c>
      <c r="E226" s="133">
        <v>0</v>
      </c>
      <c r="F226" s="63">
        <f t="shared" si="15"/>
        <v>0</v>
      </c>
    </row>
    <row r="227" spans="1:13" ht="22.5" customHeight="1" x14ac:dyDescent="0.25">
      <c r="A227" s="48">
        <v>424110</v>
      </c>
      <c r="B227" s="19" t="s">
        <v>42</v>
      </c>
      <c r="C227" s="140" t="s">
        <v>289</v>
      </c>
      <c r="D227" s="223">
        <v>0</v>
      </c>
      <c r="E227" s="133">
        <v>0</v>
      </c>
      <c r="F227" s="63">
        <f t="shared" si="15"/>
        <v>0</v>
      </c>
      <c r="L227" s="259"/>
    </row>
    <row r="228" spans="1:13" ht="22.5" customHeight="1" x14ac:dyDescent="0.25">
      <c r="A228" s="48">
        <v>922213</v>
      </c>
      <c r="B228" s="13" t="s">
        <v>245</v>
      </c>
      <c r="C228" s="140" t="s">
        <v>246</v>
      </c>
      <c r="D228" s="223">
        <v>0</v>
      </c>
      <c r="E228" s="133">
        <v>0</v>
      </c>
      <c r="F228" s="63">
        <f t="shared" si="15"/>
        <v>0</v>
      </c>
    </row>
    <row r="229" spans="1:13" ht="24" customHeight="1" x14ac:dyDescent="0.25">
      <c r="A229" s="103" t="s">
        <v>184</v>
      </c>
      <c r="B229" s="150" t="s">
        <v>44</v>
      </c>
      <c r="C229" s="6"/>
      <c r="D229" s="243">
        <f>SUM(D230:D246)</f>
        <v>67102.25</v>
      </c>
      <c r="E229" s="38">
        <f t="shared" ref="E229" si="16">SUM(E230:E246)</f>
        <v>10000</v>
      </c>
      <c r="F229" s="38">
        <f>SUM(F230:F246)</f>
        <v>77102.25</v>
      </c>
      <c r="J229" s="259"/>
      <c r="M229" s="261"/>
    </row>
    <row r="230" spans="1:13" ht="26.25" customHeight="1" x14ac:dyDescent="0.25">
      <c r="A230" s="292">
        <v>322190</v>
      </c>
      <c r="B230" s="293" t="s">
        <v>54</v>
      </c>
      <c r="C230" s="294" t="s">
        <v>136</v>
      </c>
      <c r="D230" s="295">
        <v>0</v>
      </c>
      <c r="E230" s="272">
        <v>0</v>
      </c>
      <c r="F230" s="307">
        <f>D230+E230</f>
        <v>0</v>
      </c>
    </row>
    <row r="231" spans="1:13" ht="24" customHeight="1" x14ac:dyDescent="0.25">
      <c r="A231" s="296">
        <v>32131</v>
      </c>
      <c r="B231" s="297" t="s">
        <v>291</v>
      </c>
      <c r="C231" s="298" t="s">
        <v>353</v>
      </c>
      <c r="D231" s="271">
        <v>0</v>
      </c>
      <c r="E231" s="272">
        <v>0</v>
      </c>
      <c r="F231" s="307">
        <f t="shared" ref="F231:F247" si="17">D231+E231</f>
        <v>0</v>
      </c>
    </row>
    <row r="232" spans="1:13" ht="26.25" customHeight="1" x14ac:dyDescent="0.25">
      <c r="A232" s="292">
        <v>32222</v>
      </c>
      <c r="B232" s="293" t="s">
        <v>286</v>
      </c>
      <c r="C232" s="294" t="s">
        <v>306</v>
      </c>
      <c r="D232" s="295">
        <v>0</v>
      </c>
      <c r="E232" s="272">
        <v>0</v>
      </c>
      <c r="F232" s="307">
        <f t="shared" si="17"/>
        <v>0</v>
      </c>
      <c r="K232" s="259"/>
    </row>
    <row r="233" spans="1:13" ht="24" customHeight="1" x14ac:dyDescent="0.25">
      <c r="A233" s="296">
        <v>323290</v>
      </c>
      <c r="B233" s="297" t="s">
        <v>41</v>
      </c>
      <c r="C233" s="298" t="s">
        <v>137</v>
      </c>
      <c r="D233" s="271">
        <v>3947.25</v>
      </c>
      <c r="E233" s="272">
        <v>0</v>
      </c>
      <c r="F233" s="307">
        <f t="shared" si="17"/>
        <v>3947.25</v>
      </c>
      <c r="L233" s="259"/>
    </row>
    <row r="234" spans="1:13" ht="24" customHeight="1" x14ac:dyDescent="0.25">
      <c r="A234" s="296">
        <v>323590</v>
      </c>
      <c r="B234" s="297" t="s">
        <v>45</v>
      </c>
      <c r="C234" s="298" t="s">
        <v>139</v>
      </c>
      <c r="D234" s="271">
        <v>0</v>
      </c>
      <c r="E234" s="272">
        <v>0</v>
      </c>
      <c r="F234" s="307">
        <v>0</v>
      </c>
      <c r="J234" s="259"/>
    </row>
    <row r="235" spans="1:13" ht="24" customHeight="1" x14ac:dyDescent="0.25">
      <c r="A235" s="296">
        <v>32412</v>
      </c>
      <c r="B235" s="297" t="s">
        <v>227</v>
      </c>
      <c r="C235" s="298" t="s">
        <v>247</v>
      </c>
      <c r="D235" s="271">
        <v>0</v>
      </c>
      <c r="E235" s="272">
        <v>0</v>
      </c>
      <c r="F235" s="307">
        <v>0</v>
      </c>
    </row>
    <row r="236" spans="1:13" ht="24" customHeight="1" x14ac:dyDescent="0.25">
      <c r="A236" s="296">
        <v>32921</v>
      </c>
      <c r="B236" s="297" t="s">
        <v>285</v>
      </c>
      <c r="C236" s="298" t="s">
        <v>329</v>
      </c>
      <c r="D236" s="271">
        <v>4455</v>
      </c>
      <c r="E236" s="272">
        <v>0</v>
      </c>
      <c r="F236" s="307">
        <f t="shared" si="17"/>
        <v>4455</v>
      </c>
    </row>
    <row r="237" spans="1:13" ht="24" customHeight="1" x14ac:dyDescent="0.25">
      <c r="A237" s="296">
        <v>329220</v>
      </c>
      <c r="B237" s="297" t="s">
        <v>31</v>
      </c>
      <c r="C237" s="298" t="s">
        <v>140</v>
      </c>
      <c r="D237" s="271">
        <v>9300</v>
      </c>
      <c r="E237" s="272">
        <v>0</v>
      </c>
      <c r="F237" s="307">
        <f t="shared" si="17"/>
        <v>9300</v>
      </c>
    </row>
    <row r="238" spans="1:13" ht="21.75" customHeight="1" x14ac:dyDescent="0.25">
      <c r="A238" s="296">
        <v>329230</v>
      </c>
      <c r="B238" s="297" t="s">
        <v>32</v>
      </c>
      <c r="C238" s="298" t="s">
        <v>141</v>
      </c>
      <c r="D238" s="271">
        <v>3500</v>
      </c>
      <c r="E238" s="272">
        <v>0</v>
      </c>
      <c r="F238" s="307">
        <f t="shared" si="17"/>
        <v>3500</v>
      </c>
    </row>
    <row r="239" spans="1:13" ht="24" customHeight="1" x14ac:dyDescent="0.25">
      <c r="A239" s="292">
        <v>329990</v>
      </c>
      <c r="B239" s="299" t="s">
        <v>83</v>
      </c>
      <c r="C239" s="300" t="s">
        <v>142</v>
      </c>
      <c r="D239" s="301">
        <v>4500</v>
      </c>
      <c r="E239" s="272">
        <v>500</v>
      </c>
      <c r="F239" s="307">
        <f t="shared" si="17"/>
        <v>5000</v>
      </c>
    </row>
    <row r="240" spans="1:13" ht="24" customHeight="1" x14ac:dyDescent="0.25">
      <c r="A240" s="292">
        <v>34311</v>
      </c>
      <c r="B240" s="299" t="s">
        <v>60</v>
      </c>
      <c r="C240" s="300" t="s">
        <v>330</v>
      </c>
      <c r="D240" s="301">
        <v>0</v>
      </c>
      <c r="E240" s="272">
        <v>0</v>
      </c>
      <c r="F240" s="307">
        <f t="shared" si="17"/>
        <v>0</v>
      </c>
    </row>
    <row r="241" spans="1:6" ht="21.75" customHeight="1" x14ac:dyDescent="0.25">
      <c r="A241" s="292">
        <v>42129</v>
      </c>
      <c r="B241" s="299" t="s">
        <v>205</v>
      </c>
      <c r="C241" s="300" t="s">
        <v>206</v>
      </c>
      <c r="D241" s="301">
        <v>0</v>
      </c>
      <c r="E241" s="272">
        <v>0</v>
      </c>
      <c r="F241" s="307">
        <f t="shared" si="17"/>
        <v>0</v>
      </c>
    </row>
    <row r="242" spans="1:6" ht="21.75" customHeight="1" x14ac:dyDescent="0.25">
      <c r="A242" s="292">
        <v>42211</v>
      </c>
      <c r="B242" s="299" t="s">
        <v>325</v>
      </c>
      <c r="C242" s="302" t="s">
        <v>331</v>
      </c>
      <c r="D242" s="301">
        <v>0</v>
      </c>
      <c r="E242" s="272">
        <v>3500</v>
      </c>
      <c r="F242" s="307">
        <f t="shared" si="17"/>
        <v>3500</v>
      </c>
    </row>
    <row r="243" spans="1:6" ht="21.75" customHeight="1" x14ac:dyDescent="0.25">
      <c r="A243" s="292">
        <v>42212</v>
      </c>
      <c r="B243" s="299" t="s">
        <v>326</v>
      </c>
      <c r="C243" s="302" t="s">
        <v>332</v>
      </c>
      <c r="D243" s="301">
        <v>0</v>
      </c>
      <c r="E243" s="272">
        <v>0</v>
      </c>
      <c r="F243" s="307">
        <f t="shared" si="17"/>
        <v>0</v>
      </c>
    </row>
    <row r="244" spans="1:6" ht="21.75" customHeight="1" x14ac:dyDescent="0.25">
      <c r="A244" s="303">
        <v>42271</v>
      </c>
      <c r="B244" s="304" t="s">
        <v>277</v>
      </c>
      <c r="C244" s="305" t="s">
        <v>307</v>
      </c>
      <c r="D244" s="290">
        <v>0</v>
      </c>
      <c r="E244" s="282">
        <v>0</v>
      </c>
      <c r="F244" s="307">
        <f t="shared" si="17"/>
        <v>0</v>
      </c>
    </row>
    <row r="245" spans="1:6" ht="24" customHeight="1" x14ac:dyDescent="0.25">
      <c r="A245" s="292">
        <v>42273</v>
      </c>
      <c r="B245" s="299" t="s">
        <v>39</v>
      </c>
      <c r="C245" s="306" t="s">
        <v>143</v>
      </c>
      <c r="D245" s="279">
        <v>41400</v>
      </c>
      <c r="E245" s="272">
        <v>6000</v>
      </c>
      <c r="F245" s="307">
        <f>D245+E245</f>
        <v>47400</v>
      </c>
    </row>
    <row r="246" spans="1:6" ht="24" customHeight="1" x14ac:dyDescent="0.25">
      <c r="A246" s="292">
        <v>42411</v>
      </c>
      <c r="B246" s="299" t="s">
        <v>63</v>
      </c>
      <c r="C246" s="306" t="s">
        <v>138</v>
      </c>
      <c r="D246" s="279">
        <v>0</v>
      </c>
      <c r="E246" s="282">
        <v>0</v>
      </c>
      <c r="F246" s="307">
        <f t="shared" si="17"/>
        <v>0</v>
      </c>
    </row>
    <row r="247" spans="1:6" ht="24" customHeight="1" x14ac:dyDescent="0.25">
      <c r="A247" s="292">
        <v>922213</v>
      </c>
      <c r="B247" s="299" t="s">
        <v>245</v>
      </c>
      <c r="C247" s="306" t="s">
        <v>248</v>
      </c>
      <c r="D247" s="279">
        <v>0</v>
      </c>
      <c r="E247" s="272">
        <v>0</v>
      </c>
      <c r="F247" s="307">
        <f t="shared" si="17"/>
        <v>0</v>
      </c>
    </row>
    <row r="248" spans="1:6" ht="24" customHeight="1" x14ac:dyDescent="0.25">
      <c r="A248" s="103" t="s">
        <v>183</v>
      </c>
      <c r="B248" s="65" t="s">
        <v>72</v>
      </c>
      <c r="C248" s="85"/>
      <c r="D248" s="243">
        <f>SUM(D249:D260)</f>
        <v>407680</v>
      </c>
      <c r="E248" s="38">
        <f>SUM(E249:E260)</f>
        <v>0</v>
      </c>
      <c r="F248" s="38">
        <f>SUM(F249:F260)</f>
        <v>407680</v>
      </c>
    </row>
    <row r="249" spans="1:6" ht="21.95" customHeight="1" x14ac:dyDescent="0.25">
      <c r="A249" s="48">
        <v>321190</v>
      </c>
      <c r="B249" s="15" t="s">
        <v>40</v>
      </c>
      <c r="C249" s="15" t="s">
        <v>170</v>
      </c>
      <c r="D249" s="219">
        <v>135000</v>
      </c>
      <c r="E249" s="105">
        <v>0</v>
      </c>
      <c r="F249" s="63">
        <f>D249+E249</f>
        <v>135000</v>
      </c>
    </row>
    <row r="250" spans="1:6" ht="21.95" customHeight="1" x14ac:dyDescent="0.25">
      <c r="A250" s="48">
        <v>322110</v>
      </c>
      <c r="B250" s="16" t="s">
        <v>14</v>
      </c>
      <c r="C250" s="16" t="s">
        <v>171</v>
      </c>
      <c r="D250" s="217">
        <v>10000</v>
      </c>
      <c r="E250" s="105">
        <v>0</v>
      </c>
      <c r="F250" s="63">
        <f t="shared" ref="F250:F259" si="18">D250+E250</f>
        <v>10000</v>
      </c>
    </row>
    <row r="251" spans="1:6" ht="21.95" customHeight="1" x14ac:dyDescent="0.25">
      <c r="A251" s="48">
        <v>32234</v>
      </c>
      <c r="B251" s="16" t="s">
        <v>17</v>
      </c>
      <c r="C251" s="16" t="s">
        <v>333</v>
      </c>
      <c r="D251" s="217">
        <v>5000</v>
      </c>
      <c r="E251" s="105">
        <v>0</v>
      </c>
      <c r="F251" s="63">
        <f t="shared" si="18"/>
        <v>5000</v>
      </c>
    </row>
    <row r="252" spans="1:6" ht="21.95" customHeight="1" x14ac:dyDescent="0.25">
      <c r="A252" s="48">
        <v>32319</v>
      </c>
      <c r="B252" s="15" t="s">
        <v>22</v>
      </c>
      <c r="C252" s="15" t="s">
        <v>172</v>
      </c>
      <c r="D252" s="219">
        <v>90000</v>
      </c>
      <c r="E252" s="105">
        <v>0</v>
      </c>
      <c r="F252" s="63">
        <f t="shared" si="18"/>
        <v>90000</v>
      </c>
    </row>
    <row r="253" spans="1:6" ht="21.95" customHeight="1" x14ac:dyDescent="0.25">
      <c r="A253" s="47">
        <v>32339</v>
      </c>
      <c r="B253" s="17" t="s">
        <v>23</v>
      </c>
      <c r="C253" s="17" t="s">
        <v>173</v>
      </c>
      <c r="D253" s="244">
        <v>10000</v>
      </c>
      <c r="E253" s="105">
        <v>0</v>
      </c>
      <c r="F253" s="63">
        <f t="shared" si="18"/>
        <v>10000</v>
      </c>
    </row>
    <row r="254" spans="1:6" ht="21.95" customHeight="1" x14ac:dyDescent="0.25">
      <c r="A254" s="47">
        <v>32412</v>
      </c>
      <c r="B254" s="73" t="s">
        <v>227</v>
      </c>
      <c r="C254" s="187" t="s">
        <v>249</v>
      </c>
      <c r="D254" s="232">
        <v>70000</v>
      </c>
      <c r="E254" s="105">
        <v>0</v>
      </c>
      <c r="F254" s="63">
        <f t="shared" si="18"/>
        <v>70000</v>
      </c>
    </row>
    <row r="255" spans="1:6" ht="21.95" customHeight="1" x14ac:dyDescent="0.25">
      <c r="A255" s="47">
        <v>32923</v>
      </c>
      <c r="B255" s="73" t="s">
        <v>287</v>
      </c>
      <c r="C255" s="187" t="s">
        <v>308</v>
      </c>
      <c r="D255" s="232">
        <v>10000</v>
      </c>
      <c r="E255" s="105">
        <v>0</v>
      </c>
      <c r="F255" s="63">
        <f t="shared" si="18"/>
        <v>10000</v>
      </c>
    </row>
    <row r="256" spans="1:6" ht="21.95" customHeight="1" x14ac:dyDescent="0.25">
      <c r="A256" s="47">
        <v>32931</v>
      </c>
      <c r="B256" s="47" t="s">
        <v>33</v>
      </c>
      <c r="C256" s="187" t="s">
        <v>309</v>
      </c>
      <c r="D256" s="232">
        <v>10790</v>
      </c>
      <c r="E256" s="105">
        <v>0</v>
      </c>
      <c r="F256" s="63">
        <f t="shared" si="18"/>
        <v>10790</v>
      </c>
    </row>
    <row r="257" spans="1:6" ht="21.95" customHeight="1" x14ac:dyDescent="0.25">
      <c r="A257" s="47">
        <v>329990</v>
      </c>
      <c r="B257" s="13" t="s">
        <v>36</v>
      </c>
      <c r="C257" s="188" t="s">
        <v>174</v>
      </c>
      <c r="D257" s="245">
        <v>15000</v>
      </c>
      <c r="E257" s="133">
        <v>0</v>
      </c>
      <c r="F257" s="63">
        <f t="shared" si="18"/>
        <v>15000</v>
      </c>
    </row>
    <row r="258" spans="1:6" ht="21.75" customHeight="1" x14ac:dyDescent="0.25">
      <c r="A258" s="48">
        <v>42271</v>
      </c>
      <c r="B258" s="13" t="s">
        <v>277</v>
      </c>
      <c r="C258" s="186" t="s">
        <v>310</v>
      </c>
      <c r="D258" s="223">
        <v>22000</v>
      </c>
      <c r="E258" s="133">
        <v>0</v>
      </c>
      <c r="F258" s="63">
        <f t="shared" si="18"/>
        <v>22000</v>
      </c>
    </row>
    <row r="259" spans="1:6" ht="24" customHeight="1" x14ac:dyDescent="0.25">
      <c r="A259" s="47">
        <v>42273</v>
      </c>
      <c r="B259" s="29" t="s">
        <v>39</v>
      </c>
      <c r="C259" s="189" t="s">
        <v>311</v>
      </c>
      <c r="D259" s="232">
        <v>29890</v>
      </c>
      <c r="E259" s="105">
        <v>0</v>
      </c>
      <c r="F259" s="63">
        <f t="shared" si="18"/>
        <v>29890</v>
      </c>
    </row>
    <row r="260" spans="1:6" ht="21.95" customHeight="1" x14ac:dyDescent="0.25">
      <c r="A260" s="47">
        <v>922213</v>
      </c>
      <c r="B260" s="13" t="s">
        <v>245</v>
      </c>
      <c r="C260" s="13" t="s">
        <v>250</v>
      </c>
      <c r="D260" s="245">
        <v>0</v>
      </c>
      <c r="E260" s="133">
        <f t="shared" ref="E260" si="19">SUM(F260-D260)</f>
        <v>0</v>
      </c>
      <c r="F260" s="63">
        <v>0</v>
      </c>
    </row>
    <row r="261" spans="1:6" ht="21.95" customHeight="1" x14ac:dyDescent="0.25">
      <c r="A261" s="263"/>
      <c r="B261" s="8"/>
      <c r="C261" s="8"/>
      <c r="D261" s="264"/>
      <c r="E261" s="141"/>
      <c r="F261" s="110"/>
    </row>
    <row r="262" spans="1:6" ht="21.95" customHeight="1" x14ac:dyDescent="0.25">
      <c r="A262" s="263"/>
      <c r="B262" s="8"/>
      <c r="C262" s="8"/>
      <c r="D262" s="264"/>
      <c r="E262" s="141"/>
      <c r="F262" s="110"/>
    </row>
    <row r="263" spans="1:6" ht="28.5" customHeight="1" x14ac:dyDescent="0.25">
      <c r="A263" t="s">
        <v>364</v>
      </c>
    </row>
    <row r="264" spans="1:6" ht="17.25" customHeight="1" x14ac:dyDescent="0.25"/>
    <row r="265" spans="1:6" s="335" customFormat="1" ht="15.75" customHeight="1" x14ac:dyDescent="0.25">
      <c r="A265" s="335" t="s">
        <v>334</v>
      </c>
      <c r="B265" s="335" t="s">
        <v>355</v>
      </c>
      <c r="D265" s="337"/>
    </row>
    <row r="266" spans="1:6" s="335" customFormat="1" ht="18.75" customHeight="1" x14ac:dyDescent="0.25">
      <c r="A266" s="335" t="s">
        <v>335</v>
      </c>
      <c r="B266" s="335" t="s">
        <v>395</v>
      </c>
      <c r="D266" s="337"/>
    </row>
    <row r="267" spans="1:6" ht="18.75" customHeight="1" x14ac:dyDescent="0.25"/>
    <row r="268" spans="1:6" x14ac:dyDescent="0.25">
      <c r="A268" s="390" t="s">
        <v>338</v>
      </c>
      <c r="B268" s="390"/>
      <c r="D268" s="389" t="s">
        <v>406</v>
      </c>
      <c r="E268" s="389"/>
    </row>
    <row r="270" spans="1:6" x14ac:dyDescent="0.25">
      <c r="A270" s="390" t="s">
        <v>365</v>
      </c>
      <c r="B270" s="390"/>
      <c r="C270" s="389" t="s">
        <v>407</v>
      </c>
      <c r="D270" s="389"/>
      <c r="E270" s="389"/>
    </row>
    <row r="272" spans="1:6" x14ac:dyDescent="0.25">
      <c r="B272" s="389" t="s">
        <v>339</v>
      </c>
      <c r="C272" s="389"/>
      <c r="D272" s="389"/>
    </row>
    <row r="274" spans="2:4" x14ac:dyDescent="0.25">
      <c r="B274" s="389" t="s">
        <v>340</v>
      </c>
      <c r="C274" s="389"/>
      <c r="D274" s="389"/>
    </row>
  </sheetData>
  <mergeCells count="52">
    <mergeCell ref="B165:F165"/>
    <mergeCell ref="E160:E161"/>
    <mergeCell ref="A214:A215"/>
    <mergeCell ref="B214:B215"/>
    <mergeCell ref="C214:C215"/>
    <mergeCell ref="E214:E215"/>
    <mergeCell ref="B274:D274"/>
    <mergeCell ref="D268:E268"/>
    <mergeCell ref="C270:E270"/>
    <mergeCell ref="A268:B268"/>
    <mergeCell ref="A270:B270"/>
    <mergeCell ref="B272:D272"/>
    <mergeCell ref="C1:D1"/>
    <mergeCell ref="D31:F31"/>
    <mergeCell ref="D32:F32"/>
    <mergeCell ref="D11:D13"/>
    <mergeCell ref="E11:E13"/>
    <mergeCell ref="F11:F13"/>
    <mergeCell ref="D4:D6"/>
    <mergeCell ref="C31:C32"/>
    <mergeCell ref="E8:E9"/>
    <mergeCell ref="A18:A21"/>
    <mergeCell ref="A24:A27"/>
    <mergeCell ref="E122:E123"/>
    <mergeCell ref="A163:F163"/>
    <mergeCell ref="B164:F164"/>
    <mergeCell ref="A162:B162"/>
    <mergeCell ref="A160:A161"/>
    <mergeCell ref="B160:B161"/>
    <mergeCell ref="C160:C161"/>
    <mergeCell ref="A92:B92"/>
    <mergeCell ref="B89:F89"/>
    <mergeCell ref="A90:F90"/>
    <mergeCell ref="B91:F91"/>
    <mergeCell ref="E86:E87"/>
    <mergeCell ref="A86:A87"/>
    <mergeCell ref="A5:B5"/>
    <mergeCell ref="C140:C142"/>
    <mergeCell ref="C145:C150"/>
    <mergeCell ref="A8:A9"/>
    <mergeCell ref="A122:A123"/>
    <mergeCell ref="B122:B123"/>
    <mergeCell ref="C122:C123"/>
    <mergeCell ref="A139:C139"/>
    <mergeCell ref="B8:B9"/>
    <mergeCell ref="C8:C9"/>
    <mergeCell ref="A12:B12"/>
    <mergeCell ref="B86:B87"/>
    <mergeCell ref="C86:C87"/>
    <mergeCell ref="C11:C13"/>
    <mergeCell ref="A28:B28"/>
    <mergeCell ref="A13:B13"/>
  </mergeCells>
  <phoneticPr fontId="26" type="noConversion"/>
  <pageMargins left="0.70866141732283472" right="0.31496062992125984" top="0.74803149606299213" bottom="0.55118110236220474" header="0.31496062992125984" footer="0.31496062992125984"/>
  <pageSetup paperSize="9" scale="75" orientation="portrait" horizontalDpi="4294967293" verticalDpi="0" r:id="rId1"/>
  <rowBreaks count="7" manualBreakCount="7">
    <brk id="45" max="16383" man="1"/>
    <brk id="84" max="16383" man="1"/>
    <brk id="120" max="16383" man="1"/>
    <brk id="158" max="16383" man="1"/>
    <brk id="203" max="13" man="1"/>
    <brk id="228" max="13" man="1"/>
    <brk id="262" max="13" man="1"/>
  </rowBreaks>
  <colBreaks count="1" manualBreakCount="1">
    <brk id="6" max="2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"/>
  <sheetViews>
    <sheetView workbookViewId="0">
      <selection activeCell="E8" sqref="E8"/>
    </sheetView>
  </sheetViews>
  <sheetFormatPr defaultRowHeight="15" x14ac:dyDescent="0.25"/>
  <cols>
    <col min="10" max="10" width="8.28515625" customWidth="1"/>
    <col min="11" max="11" width="16.28515625" customWidth="1"/>
  </cols>
  <sheetData>
    <row r="1" spans="1:11" ht="15.75" x14ac:dyDescent="0.25">
      <c r="A1" s="166" t="s">
        <v>0</v>
      </c>
      <c r="E1" s="167"/>
      <c r="F1" t="s">
        <v>65</v>
      </c>
      <c r="K1" s="168"/>
    </row>
    <row r="2" spans="1:11" x14ac:dyDescent="0.25">
      <c r="A2" t="s">
        <v>255</v>
      </c>
      <c r="E2" s="167"/>
      <c r="F2" t="s">
        <v>256</v>
      </c>
      <c r="K2" s="168"/>
    </row>
    <row r="3" spans="1:11" x14ac:dyDescent="0.25">
      <c r="A3" t="s">
        <v>257</v>
      </c>
      <c r="E3" s="167"/>
      <c r="F3" t="s">
        <v>258</v>
      </c>
      <c r="K3" s="168"/>
    </row>
    <row r="4" spans="1:11" x14ac:dyDescent="0.25">
      <c r="A4" s="169"/>
      <c r="B4" s="169"/>
      <c r="C4" s="169"/>
      <c r="D4" s="169"/>
      <c r="E4" s="170"/>
      <c r="F4" s="181" t="s">
        <v>292</v>
      </c>
      <c r="G4" s="169"/>
      <c r="H4" s="169"/>
      <c r="I4" s="169"/>
      <c r="J4" s="169"/>
      <c r="K4" s="171"/>
    </row>
    <row r="5" spans="1:11" x14ac:dyDescent="0.25">
      <c r="K5" s="168"/>
    </row>
    <row r="6" spans="1:11" s="335" customFormat="1" x14ac:dyDescent="0.25">
      <c r="A6" s="335" t="s">
        <v>356</v>
      </c>
      <c r="K6" s="336"/>
    </row>
    <row r="7" spans="1:11" s="335" customFormat="1" x14ac:dyDescent="0.25">
      <c r="A7" s="335" t="s">
        <v>396</v>
      </c>
      <c r="K7" s="336"/>
    </row>
    <row r="8" spans="1:11" x14ac:dyDescent="0.25">
      <c r="K8" s="168"/>
    </row>
    <row r="9" spans="1:11" x14ac:dyDescent="0.25">
      <c r="A9" t="s">
        <v>366</v>
      </c>
      <c r="K9" s="168"/>
    </row>
    <row r="10" spans="1:11" x14ac:dyDescent="0.25">
      <c r="K10" s="168"/>
    </row>
    <row r="11" spans="1:11" x14ac:dyDescent="0.25">
      <c r="K11" s="168"/>
    </row>
    <row r="12" spans="1:11" ht="15.75" x14ac:dyDescent="0.25">
      <c r="A12" s="394" t="s">
        <v>367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</row>
    <row r="13" spans="1:11" x14ac:dyDescent="0.25">
      <c r="K13" s="168"/>
    </row>
    <row r="14" spans="1:11" x14ac:dyDescent="0.25">
      <c r="A14" t="s">
        <v>368</v>
      </c>
      <c r="K14" s="168"/>
    </row>
    <row r="15" spans="1:11" s="335" customFormat="1" x14ac:dyDescent="0.25">
      <c r="A15" s="335" t="s">
        <v>373</v>
      </c>
      <c r="K15" s="336"/>
    </row>
    <row r="16" spans="1:11" x14ac:dyDescent="0.25">
      <c r="K16" s="168"/>
    </row>
    <row r="17" spans="1:12" x14ac:dyDescent="0.25">
      <c r="K17" s="168"/>
    </row>
    <row r="18" spans="1:12" s="255" customFormat="1" ht="15.75" x14ac:dyDescent="0.25">
      <c r="A18" s="166" t="s">
        <v>259</v>
      </c>
      <c r="K18" s="256">
        <v>9107080.25</v>
      </c>
      <c r="L18" s="255" t="s">
        <v>260</v>
      </c>
    </row>
    <row r="19" spans="1:12" x14ac:dyDescent="0.25">
      <c r="A19" s="25"/>
      <c r="K19" s="174"/>
    </row>
    <row r="20" spans="1:12" s="25" customFormat="1" x14ac:dyDescent="0.25">
      <c r="A20" s="25" t="s">
        <v>370</v>
      </c>
      <c r="K20" s="257"/>
    </row>
    <row r="21" spans="1:12" x14ac:dyDescent="0.25">
      <c r="A21" s="25" t="s">
        <v>261</v>
      </c>
      <c r="K21" s="168"/>
    </row>
    <row r="22" spans="1:12" x14ac:dyDescent="0.25">
      <c r="A22" s="25"/>
      <c r="K22" s="168"/>
    </row>
    <row r="23" spans="1:12" x14ac:dyDescent="0.25">
      <c r="A23" t="s">
        <v>262</v>
      </c>
      <c r="K23" s="267" t="s">
        <v>369</v>
      </c>
      <c r="L23" t="s">
        <v>260</v>
      </c>
    </row>
    <row r="24" spans="1:12" ht="15" customHeight="1" x14ac:dyDescent="0.25">
      <c r="A24" s="393" t="s">
        <v>397</v>
      </c>
      <c r="B24" s="393"/>
      <c r="C24" s="393"/>
      <c r="D24" s="393"/>
      <c r="E24" s="393"/>
      <c r="F24" s="393"/>
      <c r="G24" s="393"/>
      <c r="H24" s="393"/>
      <c r="I24" s="393"/>
    </row>
    <row r="25" spans="1:12" ht="1.5" customHeight="1" x14ac:dyDescent="0.25">
      <c r="A25" s="393"/>
      <c r="B25" s="393"/>
      <c r="C25" s="393"/>
      <c r="D25" s="393"/>
      <c r="E25" s="393"/>
      <c r="F25" s="393"/>
      <c r="G25" s="393"/>
      <c r="H25" s="393"/>
      <c r="I25" s="393"/>
      <c r="K25" s="177"/>
    </row>
    <row r="26" spans="1:12" ht="16.5" customHeight="1" x14ac:dyDescent="0.25">
      <c r="A26" s="266"/>
      <c r="B26" s="266"/>
      <c r="C26" s="266"/>
      <c r="D26" s="266"/>
      <c r="E26" s="266"/>
      <c r="F26" s="266"/>
      <c r="G26" s="266"/>
      <c r="H26" s="266"/>
      <c r="I26" s="266"/>
      <c r="J26" s="168"/>
      <c r="K26" s="168"/>
      <c r="L26" s="168"/>
    </row>
    <row r="27" spans="1:12" x14ac:dyDescent="0.25">
      <c r="A27" s="266"/>
      <c r="B27" s="266"/>
      <c r="C27" s="266"/>
      <c r="D27" s="266"/>
      <c r="E27" s="266"/>
      <c r="F27" s="266"/>
      <c r="G27" s="266"/>
      <c r="H27" s="266"/>
      <c r="I27" s="266"/>
      <c r="J27" s="168"/>
      <c r="K27" s="168"/>
      <c r="L27" s="168"/>
    </row>
    <row r="28" spans="1:12" x14ac:dyDescent="0.25">
      <c r="A28" t="s">
        <v>263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73">
        <v>-60000</v>
      </c>
      <c r="L28" t="s">
        <v>260</v>
      </c>
    </row>
    <row r="29" spans="1:12" x14ac:dyDescent="0.25">
      <c r="A29" s="393" t="s">
        <v>398</v>
      </c>
      <c r="B29" s="393"/>
      <c r="C29" s="393"/>
      <c r="D29" s="393"/>
      <c r="E29" s="393"/>
      <c r="F29" s="393"/>
      <c r="G29" s="393"/>
      <c r="H29" s="393"/>
      <c r="I29" s="393"/>
      <c r="J29" s="2"/>
    </row>
    <row r="30" spans="1:12" ht="3" customHeight="1" x14ac:dyDescent="0.25">
      <c r="A30" s="393"/>
      <c r="B30" s="393"/>
      <c r="C30" s="393"/>
      <c r="D30" s="393"/>
      <c r="E30" s="393"/>
      <c r="F30" s="393"/>
      <c r="G30" s="393"/>
      <c r="H30" s="393"/>
      <c r="I30" s="393"/>
      <c r="J30" s="168"/>
      <c r="K30" s="168"/>
      <c r="L30" s="168"/>
    </row>
    <row r="31" spans="1:12" x14ac:dyDescent="0.25">
      <c r="A31" s="266"/>
      <c r="B31" s="266"/>
      <c r="C31" s="266"/>
      <c r="D31" s="266"/>
      <c r="E31" s="266"/>
      <c r="F31" s="266"/>
      <c r="G31" s="266"/>
      <c r="H31" s="266"/>
      <c r="I31" s="266"/>
      <c r="J31" s="168"/>
      <c r="K31" s="168"/>
      <c r="L31" s="168"/>
    </row>
    <row r="32" spans="1:12" x14ac:dyDescent="0.25">
      <c r="A32" s="266"/>
      <c r="B32" s="266"/>
      <c r="C32" s="266"/>
      <c r="D32" s="266"/>
      <c r="E32" s="266"/>
      <c r="F32" s="266"/>
      <c r="G32" s="266"/>
      <c r="H32" s="266"/>
      <c r="I32" s="266"/>
      <c r="J32" s="168"/>
      <c r="K32" s="168"/>
      <c r="L32" s="168"/>
    </row>
    <row r="33" spans="1:12" x14ac:dyDescent="0.25">
      <c r="A33" t="s">
        <v>267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73">
        <v>10000</v>
      </c>
      <c r="L33" t="s">
        <v>260</v>
      </c>
    </row>
    <row r="34" spans="1:12" x14ac:dyDescent="0.25">
      <c r="A34" t="s">
        <v>376</v>
      </c>
      <c r="B34" s="2"/>
      <c r="C34" s="2"/>
      <c r="D34" s="2"/>
      <c r="E34" s="2"/>
      <c r="F34" s="2"/>
      <c r="G34" s="2"/>
      <c r="H34" s="2"/>
      <c r="I34" s="2"/>
      <c r="J34" s="2"/>
    </row>
    <row r="35" spans="1:12" x14ac:dyDescent="0.25">
      <c r="A35" t="s">
        <v>377</v>
      </c>
      <c r="B35" s="2"/>
      <c r="C35" s="2"/>
      <c r="D35" s="2"/>
      <c r="E35" s="2"/>
      <c r="F35" s="2"/>
      <c r="G35" s="2"/>
      <c r="H35" s="2"/>
      <c r="I35" s="2"/>
      <c r="J35" s="2"/>
    </row>
    <row r="36" spans="1:12" x14ac:dyDescent="0.25">
      <c r="A36" t="s">
        <v>378</v>
      </c>
      <c r="B36" s="2"/>
      <c r="C36" s="2"/>
      <c r="D36" s="2"/>
      <c r="E36" s="2"/>
      <c r="F36" s="2"/>
      <c r="G36" s="2"/>
      <c r="H36" s="2"/>
      <c r="I36" s="2"/>
      <c r="J36" s="2"/>
    </row>
    <row r="37" spans="1:12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2" x14ac:dyDescent="0.25">
      <c r="A38" t="s">
        <v>371</v>
      </c>
      <c r="B38" s="2"/>
      <c r="C38" s="2"/>
      <c r="D38" s="2"/>
      <c r="E38" s="2"/>
      <c r="F38" s="2"/>
      <c r="G38" s="2"/>
      <c r="H38" s="2"/>
      <c r="I38" s="2"/>
      <c r="J38" s="2"/>
    </row>
    <row r="39" spans="1:12" x14ac:dyDescent="0.25">
      <c r="B39" s="2"/>
      <c r="C39" s="2"/>
      <c r="D39" s="2"/>
      <c r="E39" s="2"/>
      <c r="F39" s="2"/>
      <c r="G39" s="2"/>
      <c r="H39" s="2"/>
      <c r="I39" s="2"/>
      <c r="J39" s="2"/>
      <c r="K39" s="177"/>
    </row>
    <row r="40" spans="1:12" x14ac:dyDescent="0.25">
      <c r="G40" s="25" t="s">
        <v>372</v>
      </c>
      <c r="K40" s="172">
        <v>50000</v>
      </c>
      <c r="L40" t="s">
        <v>260</v>
      </c>
    </row>
    <row r="41" spans="1:12" x14ac:dyDescent="0.25">
      <c r="K41" s="174"/>
    </row>
    <row r="42" spans="1:12" x14ac:dyDescent="0.25">
      <c r="K42" s="168"/>
    </row>
    <row r="43" spans="1:12" x14ac:dyDescent="0.25">
      <c r="A43" s="25" t="s">
        <v>264</v>
      </c>
      <c r="K43" s="168"/>
    </row>
    <row r="44" spans="1:12" x14ac:dyDescent="0.25">
      <c r="A44" s="25" t="s">
        <v>357</v>
      </c>
      <c r="K44" s="172">
        <f>K18</f>
        <v>9107080.25</v>
      </c>
      <c r="L44" t="s">
        <v>260</v>
      </c>
    </row>
    <row r="45" spans="1:12" x14ac:dyDescent="0.25">
      <c r="A45" s="25" t="s">
        <v>361</v>
      </c>
      <c r="K45" s="174"/>
    </row>
    <row r="46" spans="1:12" x14ac:dyDescent="0.25">
      <c r="A46" s="25" t="s">
        <v>358</v>
      </c>
      <c r="K46" s="174"/>
    </row>
    <row r="47" spans="1:12" x14ac:dyDescent="0.25">
      <c r="A47" s="25"/>
      <c r="K47" s="174"/>
    </row>
    <row r="48" spans="1:12" x14ac:dyDescent="0.25">
      <c r="A48" s="175" t="s">
        <v>265</v>
      </c>
      <c r="K48" s="174"/>
    </row>
    <row r="49" spans="1:12" x14ac:dyDescent="0.25">
      <c r="A49" s="393" t="s">
        <v>390</v>
      </c>
      <c r="B49" s="393"/>
      <c r="C49" s="393"/>
      <c r="D49" s="393"/>
      <c r="E49" s="393"/>
      <c r="F49" s="393"/>
      <c r="G49" s="393"/>
      <c r="H49" s="393"/>
      <c r="I49" s="393"/>
      <c r="K49" s="177"/>
    </row>
    <row r="50" spans="1:12" ht="63.75" customHeight="1" x14ac:dyDescent="0.25">
      <c r="A50" s="393"/>
      <c r="B50" s="393"/>
      <c r="C50" s="393"/>
      <c r="D50" s="393"/>
      <c r="E50" s="393"/>
      <c r="F50" s="393"/>
      <c r="G50" s="393"/>
      <c r="H50" s="393"/>
      <c r="I50" s="393"/>
      <c r="K50" s="177"/>
    </row>
    <row r="51" spans="1:12" x14ac:dyDescent="0.25">
      <c r="A51" s="266"/>
      <c r="B51" s="266"/>
      <c r="C51" s="266"/>
      <c r="D51" s="266"/>
      <c r="E51" s="266"/>
      <c r="F51" s="266"/>
      <c r="G51" s="266"/>
      <c r="H51" s="266"/>
      <c r="I51" s="266"/>
      <c r="K51" s="177"/>
    </row>
    <row r="52" spans="1:12" x14ac:dyDescent="0.25">
      <c r="A52" t="s">
        <v>374</v>
      </c>
      <c r="K52" s="176"/>
    </row>
    <row r="53" spans="1:12" x14ac:dyDescent="0.25">
      <c r="B53" t="s">
        <v>401</v>
      </c>
      <c r="K53" s="173">
        <v>6775.96</v>
      </c>
      <c r="L53" t="s">
        <v>260</v>
      </c>
    </row>
    <row r="55" spans="1:12" x14ac:dyDescent="0.25">
      <c r="A55" t="s">
        <v>375</v>
      </c>
      <c r="K55" s="176"/>
    </row>
    <row r="56" spans="1:12" x14ac:dyDescent="0.25">
      <c r="B56" t="s">
        <v>379</v>
      </c>
      <c r="K56" s="173">
        <v>7000</v>
      </c>
      <c r="L56" t="s">
        <v>260</v>
      </c>
    </row>
    <row r="57" spans="1:12" x14ac:dyDescent="0.25">
      <c r="K57" s="177"/>
    </row>
    <row r="58" spans="1:12" x14ac:dyDescent="0.25">
      <c r="A58" t="s">
        <v>381</v>
      </c>
      <c r="K58" s="168"/>
    </row>
    <row r="59" spans="1:12" x14ac:dyDescent="0.25">
      <c r="B59" t="s">
        <v>380</v>
      </c>
      <c r="K59" s="173">
        <v>-5000</v>
      </c>
      <c r="L59" t="s">
        <v>260</v>
      </c>
    </row>
    <row r="60" spans="1:12" x14ac:dyDescent="0.25">
      <c r="K60" s="177"/>
    </row>
    <row r="61" spans="1:12" x14ac:dyDescent="0.25">
      <c r="A61" t="s">
        <v>382</v>
      </c>
      <c r="K61" s="168"/>
    </row>
    <row r="62" spans="1:12" x14ac:dyDescent="0.25">
      <c r="B62" t="s">
        <v>400</v>
      </c>
      <c r="K62" s="173">
        <v>-9000</v>
      </c>
      <c r="L62" t="s">
        <v>260</v>
      </c>
    </row>
    <row r="63" spans="1:12" x14ac:dyDescent="0.25">
      <c r="K63" s="173"/>
    </row>
    <row r="64" spans="1:12" x14ac:dyDescent="0.25">
      <c r="A64" t="s">
        <v>383</v>
      </c>
      <c r="K64" s="168"/>
    </row>
    <row r="65" spans="1:12" x14ac:dyDescent="0.25">
      <c r="B65" s="335" t="s">
        <v>394</v>
      </c>
      <c r="K65" s="173">
        <v>9000</v>
      </c>
      <c r="L65" t="s">
        <v>260</v>
      </c>
    </row>
    <row r="66" spans="1:12" x14ac:dyDescent="0.25">
      <c r="B66" t="s">
        <v>399</v>
      </c>
      <c r="K66" s="173"/>
    </row>
    <row r="67" spans="1:12" x14ac:dyDescent="0.25">
      <c r="K67" s="177"/>
    </row>
    <row r="68" spans="1:12" x14ac:dyDescent="0.25">
      <c r="A68" t="s">
        <v>385</v>
      </c>
      <c r="K68" s="168"/>
    </row>
    <row r="69" spans="1:12" x14ac:dyDescent="0.25">
      <c r="B69" s="335" t="s">
        <v>393</v>
      </c>
      <c r="K69" s="173">
        <v>6500</v>
      </c>
      <c r="L69" t="s">
        <v>260</v>
      </c>
    </row>
    <row r="70" spans="1:12" x14ac:dyDescent="0.25">
      <c r="B70" t="s">
        <v>392</v>
      </c>
      <c r="K70" s="173"/>
    </row>
    <row r="71" spans="1:12" x14ac:dyDescent="0.25">
      <c r="K71" s="177"/>
    </row>
    <row r="72" spans="1:12" x14ac:dyDescent="0.25">
      <c r="A72" t="s">
        <v>386</v>
      </c>
      <c r="K72" s="168"/>
    </row>
    <row r="73" spans="1:12" x14ac:dyDescent="0.25">
      <c r="B73" t="s">
        <v>403</v>
      </c>
      <c r="K73" s="173">
        <v>-8000</v>
      </c>
      <c r="L73" t="s">
        <v>260</v>
      </c>
    </row>
    <row r="74" spans="1:12" x14ac:dyDescent="0.25">
      <c r="B74" t="s">
        <v>387</v>
      </c>
      <c r="K74" s="173"/>
    </row>
    <row r="75" spans="1:12" x14ac:dyDescent="0.25">
      <c r="K75" s="173"/>
    </row>
    <row r="76" spans="1:12" x14ac:dyDescent="0.25">
      <c r="A76" t="s">
        <v>359</v>
      </c>
      <c r="K76" s="168"/>
    </row>
    <row r="77" spans="1:12" x14ac:dyDescent="0.25">
      <c r="B77" t="s">
        <v>388</v>
      </c>
      <c r="K77" s="173">
        <v>-16000</v>
      </c>
      <c r="L77" t="s">
        <v>260</v>
      </c>
    </row>
    <row r="78" spans="1:12" x14ac:dyDescent="0.25">
      <c r="K78" s="173"/>
    </row>
    <row r="79" spans="1:12" x14ac:dyDescent="0.25">
      <c r="G79" s="395" t="s">
        <v>384</v>
      </c>
      <c r="H79" s="395"/>
      <c r="I79" s="395"/>
      <c r="J79" s="396"/>
      <c r="K79" s="172">
        <v>0</v>
      </c>
      <c r="L79" t="s">
        <v>260</v>
      </c>
    </row>
    <row r="80" spans="1:12" x14ac:dyDescent="0.25">
      <c r="K80" s="177"/>
    </row>
    <row r="81" spans="1:12" x14ac:dyDescent="0.25">
      <c r="A81" t="s">
        <v>266</v>
      </c>
      <c r="K81" s="177"/>
    </row>
    <row r="82" spans="1:12" x14ac:dyDescent="0.25">
      <c r="A82" s="393" t="s">
        <v>402</v>
      </c>
      <c r="B82" s="393"/>
      <c r="C82" s="393"/>
      <c r="D82" s="393"/>
      <c r="E82" s="393"/>
      <c r="F82" s="393"/>
      <c r="G82" s="393"/>
      <c r="H82" s="393"/>
      <c r="I82" s="393"/>
      <c r="K82" s="177"/>
    </row>
    <row r="83" spans="1:12" x14ac:dyDescent="0.25">
      <c r="A83" s="393"/>
      <c r="B83" s="393" t="s">
        <v>360</v>
      </c>
      <c r="C83" s="393"/>
      <c r="D83" s="393"/>
      <c r="E83" s="393"/>
      <c r="F83" s="393"/>
      <c r="G83" s="393"/>
      <c r="H83" s="393"/>
      <c r="I83" s="393"/>
      <c r="K83" s="177"/>
    </row>
    <row r="84" spans="1:12" x14ac:dyDescent="0.25">
      <c r="K84" s="177"/>
      <c r="L84" s="109"/>
    </row>
    <row r="85" spans="1:12" x14ac:dyDescent="0.25">
      <c r="F85" s="395" t="s">
        <v>389</v>
      </c>
      <c r="G85" s="395"/>
      <c r="H85" s="395"/>
      <c r="I85" s="395"/>
      <c r="J85" s="396"/>
      <c r="K85" s="172">
        <v>0</v>
      </c>
    </row>
    <row r="86" spans="1:12" x14ac:dyDescent="0.25">
      <c r="G86" s="25"/>
      <c r="H86" s="25"/>
      <c r="K86" s="174"/>
    </row>
    <row r="87" spans="1:12" x14ac:dyDescent="0.25">
      <c r="G87" s="25"/>
      <c r="H87" s="25"/>
      <c r="K87" s="174"/>
    </row>
    <row r="88" spans="1:12" x14ac:dyDescent="0.25">
      <c r="A88" t="s">
        <v>263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73">
        <v>-60000</v>
      </c>
      <c r="L88" t="s">
        <v>260</v>
      </c>
    </row>
    <row r="89" spans="1:12" x14ac:dyDescent="0.25">
      <c r="A89" s="393" t="s">
        <v>405</v>
      </c>
      <c r="B89" s="393"/>
      <c r="C89" s="393"/>
      <c r="D89" s="393"/>
      <c r="E89" s="393"/>
      <c r="F89" s="393"/>
      <c r="G89" s="393"/>
      <c r="H89" s="393"/>
      <c r="I89" s="393"/>
      <c r="J89" s="2"/>
    </row>
    <row r="90" spans="1:12" x14ac:dyDescent="0.25">
      <c r="A90" s="393"/>
      <c r="B90" s="393"/>
      <c r="C90" s="393"/>
      <c r="D90" s="393"/>
      <c r="E90" s="393"/>
      <c r="F90" s="393"/>
      <c r="G90" s="393"/>
      <c r="H90" s="393"/>
      <c r="I90" s="393"/>
      <c r="J90" s="168"/>
      <c r="K90" s="168"/>
      <c r="L90" s="168"/>
    </row>
    <row r="91" spans="1:12" x14ac:dyDescent="0.25">
      <c r="A91" s="334"/>
      <c r="B91" s="334"/>
      <c r="C91" s="334"/>
      <c r="D91" s="334"/>
      <c r="E91" s="334"/>
      <c r="F91" s="334"/>
      <c r="G91" s="334"/>
      <c r="H91" s="334"/>
      <c r="I91" s="334"/>
      <c r="J91" s="168"/>
      <c r="K91" s="168"/>
      <c r="L91" s="168"/>
    </row>
    <row r="92" spans="1:12" x14ac:dyDescent="0.25">
      <c r="G92" s="25"/>
      <c r="H92" s="25"/>
      <c r="K92" s="174"/>
    </row>
    <row r="93" spans="1:12" x14ac:dyDescent="0.25">
      <c r="A93" t="s">
        <v>267</v>
      </c>
      <c r="K93" s="173">
        <v>10000</v>
      </c>
      <c r="L93" t="s">
        <v>260</v>
      </c>
    </row>
    <row r="94" spans="1:12" ht="15" customHeight="1" x14ac:dyDescent="0.25">
      <c r="A94" s="393" t="s">
        <v>404</v>
      </c>
      <c r="B94" s="393"/>
      <c r="C94" s="393"/>
      <c r="D94" s="393"/>
      <c r="E94" s="393"/>
      <c r="F94" s="393"/>
      <c r="G94" s="393"/>
      <c r="H94" s="393"/>
      <c r="I94" s="393"/>
      <c r="K94" s="177"/>
    </row>
    <row r="95" spans="1:12" ht="30" customHeight="1" x14ac:dyDescent="0.25">
      <c r="A95" s="393"/>
      <c r="B95" s="393" t="s">
        <v>360</v>
      </c>
      <c r="C95" s="393"/>
      <c r="D95" s="393"/>
      <c r="E95" s="393"/>
      <c r="F95" s="393"/>
      <c r="G95" s="393"/>
      <c r="H95" s="393"/>
      <c r="I95" s="393"/>
    </row>
    <row r="96" spans="1:12" x14ac:dyDescent="0.25">
      <c r="K96" s="168"/>
    </row>
    <row r="97" spans="2:11" x14ac:dyDescent="0.25">
      <c r="B97" t="s">
        <v>278</v>
      </c>
      <c r="H97" s="265" t="s">
        <v>342</v>
      </c>
      <c r="I97" s="265"/>
      <c r="K97" s="168"/>
    </row>
    <row r="98" spans="2:11" x14ac:dyDescent="0.25">
      <c r="J98" s="265"/>
      <c r="K98" s="168"/>
    </row>
    <row r="99" spans="2:11" x14ac:dyDescent="0.25">
      <c r="K99" s="168"/>
    </row>
    <row r="100" spans="2:11" x14ac:dyDescent="0.25">
      <c r="B100" t="s">
        <v>391</v>
      </c>
      <c r="H100" s="265" t="s">
        <v>341</v>
      </c>
      <c r="I100" s="265"/>
      <c r="K100" s="168"/>
    </row>
  </sheetData>
  <mergeCells count="9">
    <mergeCell ref="A94:I95"/>
    <mergeCell ref="A49:I50"/>
    <mergeCell ref="A12:K12"/>
    <mergeCell ref="A24:I25"/>
    <mergeCell ref="A29:I30"/>
    <mergeCell ref="A82:I83"/>
    <mergeCell ref="A89:I90"/>
    <mergeCell ref="G79:J79"/>
    <mergeCell ref="F85:J85"/>
  </mergeCells>
  <hyperlinks>
    <hyperlink ref="F4" r:id="rId1" xr:uid="{B35E64BA-42B1-4D0E-8972-0428FE3D478D}"/>
  </hyperlinks>
  <pageMargins left="0.7" right="0.7" top="0.75" bottom="0.75" header="0.3" footer="0.3"/>
  <pageSetup paperSize="9" scale="75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II. Rebalans 2022-svi prihodi</vt:lpstr>
      <vt:lpstr>Obrazloženje II. reb. za 2022</vt:lpstr>
      <vt:lpstr>'II. Rebalans 2022-svi prihodi'!Podrucje_ispisa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2022-12-28T08:31:23Z</cp:lastPrinted>
  <dcterms:created xsi:type="dcterms:W3CDTF">2016-05-18T07:46:19Z</dcterms:created>
  <dcterms:modified xsi:type="dcterms:W3CDTF">2022-12-28T10:35:13Z</dcterms:modified>
</cp:coreProperties>
</file>