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-RAČUNOVODSTVO\REBALANSI i OBRAČUNI FIN.PLANA\"/>
    </mc:Choice>
  </mc:AlternateContent>
  <bookViews>
    <workbookView xWindow="0" yWindow="0" windowWidth="24000" windowHeight="9735" activeTab="1"/>
  </bookViews>
  <sheets>
    <sheet name="OBRAČUN PLANA 2018" sheetId="1" r:id="rId1"/>
    <sheet name=" UTVRĐENI REZULTAT 2018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7" i="1" l="1"/>
  <c r="D57" i="1"/>
  <c r="E58" i="1"/>
  <c r="F58" i="1"/>
  <c r="G58" i="1"/>
  <c r="E57" i="1" l="1"/>
  <c r="G57" i="1"/>
  <c r="F57" i="1"/>
  <c r="D38" i="1"/>
  <c r="C38" i="1"/>
  <c r="J24" i="2"/>
  <c r="J39" i="2"/>
  <c r="J45" i="2" s="1"/>
  <c r="J35" i="2"/>
  <c r="J20" i="2"/>
  <c r="J16" i="2"/>
  <c r="J8" i="2"/>
  <c r="K8" i="2" s="1"/>
  <c r="J4" i="2"/>
  <c r="J32" i="2" l="1"/>
  <c r="K4" i="2"/>
  <c r="K32" i="2" s="1"/>
  <c r="E186" i="1" l="1"/>
  <c r="E179" i="1" l="1"/>
  <c r="E169" i="1"/>
  <c r="E162" i="1"/>
  <c r="E171" i="1"/>
  <c r="E170" i="1"/>
  <c r="D152" i="1"/>
  <c r="C152" i="1"/>
  <c r="E149" i="1"/>
  <c r="D138" i="1"/>
  <c r="C112" i="1"/>
  <c r="E121" i="1"/>
  <c r="E113" i="1"/>
  <c r="E135" i="1"/>
  <c r="E134" i="1"/>
  <c r="E133" i="1"/>
  <c r="E127" i="1"/>
  <c r="E115" i="1"/>
  <c r="E109" i="1"/>
  <c r="E97" i="1"/>
  <c r="E101" i="1"/>
  <c r="G92" i="1"/>
  <c r="G91" i="1"/>
  <c r="F92" i="1"/>
  <c r="E92" i="1"/>
  <c r="G86" i="1"/>
  <c r="F86" i="1"/>
  <c r="E86" i="1"/>
  <c r="E73" i="1"/>
  <c r="F73" i="1"/>
  <c r="G73" i="1"/>
  <c r="D47" i="1"/>
  <c r="C47" i="1"/>
  <c r="D32" i="1"/>
  <c r="C32" i="1"/>
  <c r="F30" i="1"/>
  <c r="E30" i="1"/>
  <c r="G30" i="1"/>
  <c r="D23" i="1"/>
  <c r="D27" i="1"/>
  <c r="C27" i="1"/>
  <c r="G25" i="1"/>
  <c r="G26" i="1"/>
  <c r="C23" i="1"/>
  <c r="E19" i="1"/>
  <c r="C51" i="1" l="1"/>
  <c r="G27" i="1"/>
  <c r="F175" i="1"/>
  <c r="F177" i="1"/>
  <c r="F178" i="1"/>
  <c r="F180" i="1"/>
  <c r="F181" i="1"/>
  <c r="F182" i="1"/>
  <c r="F184" i="1"/>
  <c r="F185" i="1"/>
  <c r="F148" i="1"/>
  <c r="F151" i="1"/>
  <c r="F153" i="1"/>
  <c r="F154" i="1"/>
  <c r="F161" i="1"/>
  <c r="F163" i="1"/>
  <c r="F167" i="1"/>
  <c r="F168" i="1"/>
  <c r="F172" i="1"/>
  <c r="F136" i="1"/>
  <c r="F137" i="1"/>
  <c r="F139" i="1"/>
  <c r="F140" i="1"/>
  <c r="F141" i="1"/>
  <c r="F142" i="1"/>
  <c r="F145" i="1"/>
  <c r="F147" i="1"/>
  <c r="F130" i="1"/>
  <c r="F95" i="1"/>
  <c r="F96" i="1"/>
  <c r="F105" i="1"/>
  <c r="F108" i="1"/>
  <c r="F110" i="1"/>
  <c r="F114" i="1"/>
  <c r="F116" i="1"/>
  <c r="F120" i="1"/>
  <c r="F123" i="1"/>
  <c r="F124" i="1"/>
  <c r="F125" i="1"/>
  <c r="F126" i="1"/>
  <c r="F128" i="1"/>
  <c r="F93" i="1"/>
  <c r="F91" i="1"/>
  <c r="F28" i="1"/>
  <c r="F29" i="1"/>
  <c r="F33" i="1"/>
  <c r="F34" i="1"/>
  <c r="F35" i="1"/>
  <c r="F36" i="1"/>
  <c r="F39" i="1"/>
  <c r="F40" i="1"/>
  <c r="F46" i="1"/>
  <c r="F48" i="1"/>
  <c r="F24" i="1"/>
  <c r="F23" i="1" s="1"/>
  <c r="F15" i="1"/>
  <c r="F16" i="1"/>
  <c r="F17" i="1"/>
  <c r="F18" i="1"/>
  <c r="F20" i="1"/>
  <c r="F12" i="1"/>
  <c r="F13" i="1"/>
  <c r="F61" i="1"/>
  <c r="F62" i="1"/>
  <c r="F63" i="1"/>
  <c r="F64" i="1"/>
  <c r="F65" i="1"/>
  <c r="F66" i="1"/>
  <c r="F67" i="1"/>
  <c r="F68" i="1"/>
  <c r="F70" i="1"/>
  <c r="F71" i="1"/>
  <c r="F72" i="1"/>
  <c r="F74" i="1"/>
  <c r="F75" i="1"/>
  <c r="F76" i="1"/>
  <c r="F77" i="1"/>
  <c r="F78" i="1"/>
  <c r="F79" i="1"/>
  <c r="F83" i="1"/>
  <c r="F85" i="1"/>
  <c r="F87" i="1"/>
  <c r="F88" i="1"/>
  <c r="F89" i="1"/>
  <c r="F90" i="1"/>
  <c r="F59" i="1"/>
  <c r="F60" i="1"/>
  <c r="F27" i="1" l="1"/>
  <c r="G12" i="1"/>
  <c r="G48" i="1" l="1"/>
  <c r="E48" i="1"/>
  <c r="E47" i="1" s="1"/>
  <c r="F47" i="1" l="1"/>
  <c r="G47" i="1"/>
  <c r="G175" i="1" l="1"/>
  <c r="G177" i="1"/>
  <c r="G178" i="1"/>
  <c r="G180" i="1"/>
  <c r="G181" i="1"/>
  <c r="G182" i="1"/>
  <c r="G184" i="1"/>
  <c r="G185" i="1"/>
  <c r="G161" i="1"/>
  <c r="G163" i="1"/>
  <c r="G167" i="1"/>
  <c r="G168" i="1"/>
  <c r="G172" i="1"/>
  <c r="E183" i="1"/>
  <c r="E177" i="1"/>
  <c r="E178" i="1"/>
  <c r="E180" i="1"/>
  <c r="E181" i="1"/>
  <c r="E182" i="1"/>
  <c r="E184" i="1"/>
  <c r="E185" i="1"/>
  <c r="E161" i="1"/>
  <c r="E163" i="1"/>
  <c r="E164" i="1"/>
  <c r="E165" i="1"/>
  <c r="E166" i="1"/>
  <c r="E167" i="1"/>
  <c r="E168" i="1"/>
  <c r="E172" i="1"/>
  <c r="E176" i="1"/>
  <c r="E175" i="1"/>
  <c r="G154" i="1"/>
  <c r="G153" i="1"/>
  <c r="E154" i="1"/>
  <c r="E153" i="1"/>
  <c r="G89" i="1"/>
  <c r="G90" i="1"/>
  <c r="G93" i="1"/>
  <c r="G95" i="1"/>
  <c r="G96" i="1"/>
  <c r="G105" i="1"/>
  <c r="G108" i="1"/>
  <c r="G110" i="1"/>
  <c r="G114" i="1"/>
  <c r="G116" i="1"/>
  <c r="G120" i="1"/>
  <c r="G123" i="1"/>
  <c r="G124" i="1"/>
  <c r="G125" i="1"/>
  <c r="G126" i="1"/>
  <c r="G128" i="1"/>
  <c r="G130" i="1"/>
  <c r="G136" i="1"/>
  <c r="G137" i="1"/>
  <c r="G139" i="1"/>
  <c r="G140" i="1"/>
  <c r="G141" i="1"/>
  <c r="G142" i="1"/>
  <c r="G145" i="1"/>
  <c r="G147" i="1"/>
  <c r="G148" i="1"/>
  <c r="G151" i="1"/>
  <c r="G59" i="1"/>
  <c r="G60" i="1"/>
  <c r="G61" i="1"/>
  <c r="G62" i="1"/>
  <c r="G63" i="1"/>
  <c r="G64" i="1"/>
  <c r="G65" i="1"/>
  <c r="G66" i="1"/>
  <c r="G67" i="1"/>
  <c r="G68" i="1"/>
  <c r="G70" i="1"/>
  <c r="G71" i="1"/>
  <c r="G72" i="1"/>
  <c r="G74" i="1"/>
  <c r="G75" i="1"/>
  <c r="G76" i="1"/>
  <c r="G77" i="1"/>
  <c r="G78" i="1"/>
  <c r="G79" i="1"/>
  <c r="G83" i="1"/>
  <c r="G85" i="1"/>
  <c r="G87" i="1"/>
  <c r="G88" i="1"/>
  <c r="E99" i="1"/>
  <c r="E100" i="1"/>
  <c r="E102" i="1"/>
  <c r="E103" i="1"/>
  <c r="E104" i="1"/>
  <c r="E105" i="1"/>
  <c r="E107" i="1"/>
  <c r="E108" i="1"/>
  <c r="E110" i="1"/>
  <c r="E111" i="1"/>
  <c r="E114" i="1"/>
  <c r="E116" i="1"/>
  <c r="E120" i="1"/>
  <c r="E122" i="1"/>
  <c r="E123" i="1"/>
  <c r="E124" i="1"/>
  <c r="E125" i="1"/>
  <c r="E126" i="1"/>
  <c r="E128" i="1"/>
  <c r="E129" i="1"/>
  <c r="E130" i="1"/>
  <c r="E131" i="1"/>
  <c r="E132" i="1"/>
  <c r="E136" i="1"/>
  <c r="E137" i="1"/>
  <c r="E139" i="1"/>
  <c r="E140" i="1"/>
  <c r="E141" i="1"/>
  <c r="E142" i="1"/>
  <c r="E143" i="1"/>
  <c r="E144" i="1"/>
  <c r="E145" i="1"/>
  <c r="E147" i="1"/>
  <c r="E148" i="1"/>
  <c r="E150" i="1"/>
  <c r="E151" i="1"/>
  <c r="E98" i="1"/>
  <c r="E96" i="1"/>
  <c r="E95" i="1"/>
  <c r="E93" i="1"/>
  <c r="E91" i="1"/>
  <c r="E90" i="1"/>
  <c r="E89" i="1"/>
  <c r="E88" i="1"/>
  <c r="E87" i="1"/>
  <c r="E85" i="1"/>
  <c r="E84" i="1"/>
  <c r="E83" i="1"/>
  <c r="E79" i="1"/>
  <c r="E78" i="1"/>
  <c r="E77" i="1"/>
  <c r="E76" i="1"/>
  <c r="E75" i="1"/>
  <c r="E74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G13" i="1"/>
  <c r="G15" i="1"/>
  <c r="G16" i="1"/>
  <c r="G17" i="1"/>
  <c r="G18" i="1"/>
  <c r="G20" i="1"/>
  <c r="G24" i="1"/>
  <c r="G23" i="1" s="1"/>
  <c r="G28" i="1"/>
  <c r="G29" i="1"/>
  <c r="G33" i="1"/>
  <c r="G34" i="1"/>
  <c r="G35" i="1"/>
  <c r="G36" i="1"/>
  <c r="G39" i="1"/>
  <c r="G40" i="1"/>
  <c r="G46" i="1"/>
  <c r="E15" i="1"/>
  <c r="E16" i="1"/>
  <c r="E17" i="1"/>
  <c r="E18" i="1"/>
  <c r="E20" i="1"/>
  <c r="E22" i="1"/>
  <c r="E24" i="1"/>
  <c r="E25" i="1"/>
  <c r="E28" i="1"/>
  <c r="E29" i="1"/>
  <c r="E33" i="1"/>
  <c r="E34" i="1"/>
  <c r="E35" i="1"/>
  <c r="E36" i="1"/>
  <c r="E39" i="1"/>
  <c r="E40" i="1"/>
  <c r="E46" i="1"/>
  <c r="E13" i="1"/>
  <c r="E12" i="1"/>
  <c r="D146" i="1"/>
  <c r="D155" i="1" s="1"/>
  <c r="C146" i="1"/>
  <c r="C155" i="1" s="1"/>
  <c r="D106" i="1"/>
  <c r="C106" i="1"/>
  <c r="C45" i="1"/>
  <c r="D174" i="1"/>
  <c r="D160" i="1"/>
  <c r="C94" i="1"/>
  <c r="C21" i="1"/>
  <c r="E38" i="1" l="1"/>
  <c r="D173" i="1"/>
  <c r="G155" i="1"/>
  <c r="E155" i="1"/>
  <c r="F155" i="1"/>
  <c r="E152" i="1"/>
  <c r="E138" i="1"/>
  <c r="E27" i="1"/>
  <c r="E32" i="1"/>
  <c r="E23" i="1"/>
  <c r="F106" i="1"/>
  <c r="F146" i="1"/>
  <c r="E106" i="1"/>
  <c r="E146" i="1"/>
  <c r="G106" i="1"/>
  <c r="G146" i="1"/>
  <c r="D45" i="1"/>
  <c r="D51" i="1"/>
  <c r="D21" i="1"/>
  <c r="F21" i="1" s="1"/>
  <c r="D14" i="1"/>
  <c r="F45" i="1" l="1"/>
  <c r="F51" i="1"/>
  <c r="G51" i="1"/>
  <c r="E45" i="1"/>
  <c r="G45" i="1"/>
  <c r="G21" i="1"/>
  <c r="E21" i="1"/>
  <c r="C14" i="1"/>
  <c r="G14" i="1" s="1"/>
  <c r="F14" i="1" l="1"/>
  <c r="E14" i="1"/>
  <c r="F38" i="1" l="1"/>
  <c r="E51" i="1" l="1"/>
  <c r="G38" i="1"/>
  <c r="D94" i="1"/>
  <c r="D11" i="1"/>
  <c r="D10" i="1" s="1"/>
  <c r="F94" i="1" l="1"/>
  <c r="G94" i="1"/>
  <c r="E94" i="1"/>
  <c r="F32" i="1" l="1"/>
  <c r="G32" i="1"/>
  <c r="C174" i="1"/>
  <c r="F174" i="1" s="1"/>
  <c r="G174" i="1" l="1"/>
  <c r="E174" i="1"/>
  <c r="C160" i="1"/>
  <c r="F160" i="1" l="1"/>
  <c r="C173" i="1"/>
  <c r="F173" i="1" s="1"/>
  <c r="E160" i="1"/>
  <c r="E173" i="1" s="1"/>
  <c r="G160" i="1"/>
  <c r="G173" i="1" s="1"/>
  <c r="C11" i="1"/>
  <c r="C10" i="1" s="1"/>
  <c r="F152" i="1"/>
  <c r="F10" i="1" l="1"/>
  <c r="G10" i="1"/>
  <c r="F11" i="1"/>
  <c r="G152" i="1"/>
  <c r="G11" i="1"/>
  <c r="E11" i="1"/>
  <c r="E10" i="1" s="1"/>
  <c r="C138" i="1"/>
  <c r="C56" i="1" s="1"/>
  <c r="F138" i="1" l="1"/>
  <c r="G138" i="1"/>
  <c r="D112" i="1" l="1"/>
  <c r="D56" i="1" s="1"/>
  <c r="G56" i="1" l="1"/>
  <c r="F56" i="1"/>
  <c r="E56" i="1"/>
  <c r="E112" i="1"/>
  <c r="F112" i="1"/>
  <c r="G112" i="1" l="1"/>
</calcChain>
</file>

<file path=xl/sharedStrings.xml><?xml version="1.0" encoding="utf-8"?>
<sst xmlns="http://schemas.openxmlformats.org/spreadsheetml/2006/main" count="300" uniqueCount="204">
  <si>
    <t>opis</t>
  </si>
  <si>
    <t>PRIHODI POSLOVANJA</t>
  </si>
  <si>
    <t>Kamate na depozite po viđenju i Pool</t>
  </si>
  <si>
    <t>Proračun/financ.</t>
  </si>
  <si>
    <t>Izvor 1.3.</t>
  </si>
  <si>
    <t>PRIHODI NENADLEŽNOG PRORAČUNA,VLASTITI  I OSTALI PRIHODI</t>
  </si>
  <si>
    <t>Izvor 2.1.</t>
  </si>
  <si>
    <t>DONACIJE</t>
  </si>
  <si>
    <t>Izvor 3.1.</t>
  </si>
  <si>
    <t>VLASTITI PRIHODI</t>
  </si>
  <si>
    <t>Razred / IZVOR</t>
  </si>
  <si>
    <t>Izvor 4.3.</t>
  </si>
  <si>
    <t>POSEBNE NAMJENE</t>
  </si>
  <si>
    <t>Izvor 5.2.</t>
  </si>
  <si>
    <t>Izvor 5.4.</t>
  </si>
  <si>
    <t>JLS - GRAD OROSLAVJE</t>
  </si>
  <si>
    <t>Izvor 5.7.</t>
  </si>
  <si>
    <t>RASHODI POSLOVANJA</t>
  </si>
  <si>
    <t>ŽUPANIJA - DECENTRALIZACIJA</t>
  </si>
  <si>
    <t>Naknade za prijevoz na posao i s posla</t>
  </si>
  <si>
    <t>Uredski materijal</t>
  </si>
  <si>
    <t>Električna energija</t>
  </si>
  <si>
    <t>Plin</t>
  </si>
  <si>
    <t>Motorni benzin i dizel gorivo</t>
  </si>
  <si>
    <t>Sitni inventar</t>
  </si>
  <si>
    <t>Auto gume</t>
  </si>
  <si>
    <t>Službena, radna i zaštitna odjeća i obuća</t>
  </si>
  <si>
    <t>Usluge telefona, telefaksa</t>
  </si>
  <si>
    <t>Poštarina (psima, tiskanice i sl.)</t>
  </si>
  <si>
    <t>Ostale usluge za komunikaciju i prijevoz</t>
  </si>
  <si>
    <t>Ostale usluge promidžbe i informiranja</t>
  </si>
  <si>
    <t>Obvezni i preventivni zdravstveni pregledi zaposlenika</t>
  </si>
  <si>
    <t>Ugovori o djelu</t>
  </si>
  <si>
    <t>Ostale intelektualne usluge (odvjetnica-zastupanje)</t>
  </si>
  <si>
    <t xml:space="preserve">Ostale računalne usluge </t>
  </si>
  <si>
    <t>Grafičke i tiskarske usluge, usl. kopiranja i uvez. i sl.</t>
  </si>
  <si>
    <t>Ostale nespomenute usluge</t>
  </si>
  <si>
    <t>Premije osiguranja ostale imovine</t>
  </si>
  <si>
    <t>Premije osiguranja zaposlenih</t>
  </si>
  <si>
    <t>Reprezentacija</t>
  </si>
  <si>
    <t>Tuzemne članarine</t>
  </si>
  <si>
    <t>Ostali nespomenuti rashodi poslovanja</t>
  </si>
  <si>
    <t>Oprema</t>
  </si>
  <si>
    <t>Plaće za zaposlene</t>
  </si>
  <si>
    <t xml:space="preserve">Ostali rashodi za službena putovanja </t>
  </si>
  <si>
    <t>Ostale usluge tek. i investicijskog održavanja</t>
  </si>
  <si>
    <r>
      <t xml:space="preserve">Ostale </t>
    </r>
    <r>
      <rPr>
        <b/>
        <sz val="10"/>
        <color theme="1"/>
        <rFont val="Calibri"/>
        <family val="2"/>
        <charset val="238"/>
        <scheme val="minor"/>
      </rPr>
      <t xml:space="preserve">usluge </t>
    </r>
    <r>
      <rPr>
        <sz val="10"/>
        <color theme="1"/>
        <rFont val="Calibri"/>
        <family val="2"/>
        <charset val="238"/>
        <scheme val="minor"/>
      </rPr>
      <t>tek. i investicijskog održavanja</t>
    </r>
  </si>
  <si>
    <t>Knjige</t>
  </si>
  <si>
    <t>Ostali rashodi za službena putovanja</t>
  </si>
  <si>
    <t>JLS  (Grad Oroslavje)</t>
  </si>
  <si>
    <t>Ostale zakupnine i najamnine</t>
  </si>
  <si>
    <t>Rashodi iz viška prihoda poslovanja iz prethodne godine</t>
  </si>
  <si>
    <r>
      <t>Sufinanciranje cijene usluge, particip. I sl. (</t>
    </r>
    <r>
      <rPr>
        <i/>
        <sz val="10"/>
        <color theme="3"/>
        <rFont val="Calibri"/>
        <family val="2"/>
        <charset val="238"/>
        <scheme val="minor"/>
      </rPr>
      <t>učenici za kazalište, izložbe i prijevoz)</t>
    </r>
  </si>
  <si>
    <r>
      <t xml:space="preserve">Ostali rashodi za službena putovanja </t>
    </r>
    <r>
      <rPr>
        <i/>
        <sz val="10"/>
        <color theme="3"/>
        <rFont val="Calibri"/>
        <family val="2"/>
        <charset val="238"/>
        <scheme val="minor"/>
      </rPr>
      <t>(dnevnice, prijevozni i ostali troškovi,cestarina</t>
    </r>
    <r>
      <rPr>
        <sz val="10"/>
        <color theme="1"/>
        <rFont val="Calibri"/>
        <family val="2"/>
        <charset val="238"/>
        <scheme val="minor"/>
      </rPr>
      <t>)</t>
    </r>
  </si>
  <si>
    <r>
      <t>Seminari, savjetovanja i simpoziji (</t>
    </r>
    <r>
      <rPr>
        <i/>
        <sz val="10"/>
        <color theme="3"/>
        <rFont val="Calibri"/>
        <family val="2"/>
        <charset val="238"/>
        <scheme val="minor"/>
      </rPr>
      <t>kotizacije, tečajevi, osposobljavanja.. ).</t>
    </r>
  </si>
  <si>
    <r>
      <t>Ostali materijal za potrebe redovnog poslovanja (</t>
    </r>
    <r>
      <rPr>
        <i/>
        <sz val="10"/>
        <color theme="3"/>
        <rFont val="Calibri"/>
        <family val="2"/>
        <charset val="238"/>
        <scheme val="minor"/>
      </rPr>
      <t>struč.lit, mat.za čišć.,kreda,pretpl.čas.)</t>
    </r>
  </si>
  <si>
    <r>
      <t>Materijal i dijelovi za tek. i investic. održavanje (</t>
    </r>
    <r>
      <rPr>
        <i/>
        <sz val="10"/>
        <color theme="3"/>
        <rFont val="Calibri"/>
        <family val="2"/>
        <charset val="238"/>
        <scheme val="minor"/>
      </rPr>
      <t>građ.objekata, opreme i transp.sredstava)</t>
    </r>
  </si>
  <si>
    <r>
      <t>Poštarina (</t>
    </r>
    <r>
      <rPr>
        <i/>
        <sz val="10"/>
        <color theme="3"/>
        <rFont val="Calibri"/>
        <family val="2"/>
        <charset val="238"/>
        <scheme val="minor"/>
      </rPr>
      <t>pisma, tiskanice i sl.)</t>
    </r>
  </si>
  <si>
    <r>
      <t>Usluge tek. i investic.održavanja (</t>
    </r>
    <r>
      <rPr>
        <i/>
        <sz val="10"/>
        <color theme="3"/>
        <rFont val="Calibri"/>
        <family val="2"/>
        <charset val="238"/>
        <scheme val="minor"/>
      </rPr>
      <t>građ.objekata, opreme, prijev.sred.) -popravci sa i bez dijelova</t>
    </r>
  </si>
  <si>
    <r>
      <t>Ostale komunalne usluge (</t>
    </r>
    <r>
      <rPr>
        <i/>
        <sz val="10"/>
        <color theme="3"/>
        <rFont val="Calibri"/>
        <family val="2"/>
        <charset val="238"/>
        <scheme val="minor"/>
      </rPr>
      <t>voda, smeće, dimnjač., dezinsekc.i deratiz.</t>
    </r>
    <r>
      <rPr>
        <sz val="10"/>
        <color theme="1"/>
        <rFont val="Calibri"/>
        <family val="2"/>
        <charset val="238"/>
        <scheme val="minor"/>
      </rPr>
      <t>)</t>
    </r>
  </si>
  <si>
    <r>
      <t>Usluge banaka (</t>
    </r>
    <r>
      <rPr>
        <i/>
        <sz val="10"/>
        <color theme="3"/>
        <rFont val="Calibri"/>
        <family val="2"/>
        <charset val="238"/>
        <scheme val="minor"/>
      </rPr>
      <t>Fina i PBZ)</t>
    </r>
  </si>
  <si>
    <r>
      <t>Ostali materijal i sirovine (</t>
    </r>
    <r>
      <rPr>
        <i/>
        <sz val="10"/>
        <color theme="3"/>
        <rFont val="Calibri"/>
        <family val="2"/>
        <charset val="238"/>
        <scheme val="minor"/>
      </rPr>
      <t>nastavni materijal)</t>
    </r>
  </si>
  <si>
    <r>
      <t>Ostali materijal za potrebe redovnog poslovanja (</t>
    </r>
    <r>
      <rPr>
        <i/>
        <sz val="10"/>
        <color theme="3"/>
        <rFont val="Calibri"/>
        <family val="2"/>
        <charset val="238"/>
        <scheme val="minor"/>
      </rPr>
      <t>struč.lit, mat.za čišć.,kreda,pretpl.čas.</t>
    </r>
    <r>
      <rPr>
        <sz val="10"/>
        <color theme="1"/>
        <rFont val="Calibri"/>
        <family val="2"/>
        <charset val="238"/>
        <scheme val="minor"/>
      </rPr>
      <t>)</t>
    </r>
  </si>
  <si>
    <t>Vod.računovodstva:</t>
  </si>
  <si>
    <t>Ljerka Šimunić</t>
  </si>
  <si>
    <t>Prihodi KZŽ - za rad e-tehničara</t>
  </si>
  <si>
    <t>Prihodi KZŽ za nabavu nefinancijske imovine</t>
  </si>
  <si>
    <t>ukupno decentralizirana sredstva</t>
  </si>
  <si>
    <t>ukupno izvorna sredstva KZŽ</t>
  </si>
  <si>
    <r>
      <t>Prihodi od pruženih usluga (</t>
    </r>
    <r>
      <rPr>
        <i/>
        <sz val="10"/>
        <color theme="3"/>
        <rFont val="Calibri"/>
        <family val="2"/>
        <charset val="238"/>
        <scheme val="minor"/>
      </rPr>
      <t>obraz.odraslih, org.izleta i eksk.,.)</t>
    </r>
  </si>
  <si>
    <t>Tekuće pomoći  iz državnog proračuna temeljem prijenosa sred. EU (Erasmus+)</t>
  </si>
  <si>
    <r>
      <t>Ostali prihodi za posebne namjene (</t>
    </r>
    <r>
      <rPr>
        <i/>
        <sz val="10"/>
        <color theme="4" tint="-0.499984740745262"/>
        <rFont val="Calibri"/>
        <family val="2"/>
        <charset val="238"/>
        <scheme val="minor"/>
      </rPr>
      <t>izd.duplik.svjed.</t>
    </r>
    <r>
      <rPr>
        <sz val="10"/>
        <color theme="1"/>
        <rFont val="Calibri"/>
        <family val="2"/>
        <charset val="238"/>
        <scheme val="minor"/>
      </rPr>
      <t>)</t>
    </r>
  </si>
  <si>
    <r>
      <t>Tekuće pomoći od HZZ-a (</t>
    </r>
    <r>
      <rPr>
        <i/>
        <sz val="10"/>
        <color theme="4" tint="-0.499984740745262"/>
        <rFont val="Calibri"/>
        <family val="2"/>
        <charset val="238"/>
        <scheme val="minor"/>
      </rPr>
      <t>za osposobljavanje bez zasnivanja radnog odnosa</t>
    </r>
    <r>
      <rPr>
        <sz val="10"/>
        <color theme="1"/>
        <rFont val="Calibri"/>
        <family val="2"/>
        <charset val="238"/>
        <scheme val="minor"/>
      </rPr>
      <t>)</t>
    </r>
  </si>
  <si>
    <r>
      <t xml:space="preserve">Ostale pristojbe i naknade </t>
    </r>
    <r>
      <rPr>
        <sz val="10"/>
        <color theme="4" tint="-0.499984740745262"/>
        <rFont val="Calibri"/>
        <family val="2"/>
        <charset val="238"/>
        <scheme val="minor"/>
      </rPr>
      <t>(HRT...)</t>
    </r>
  </si>
  <si>
    <t>MZO - ukupno</t>
  </si>
  <si>
    <t xml:space="preserve">PRIHODI NADLEŽNOG PRORAČUNA - ŽUPANIJA KZŽ </t>
  </si>
  <si>
    <r>
      <t>Ostali materijal i sirovine (</t>
    </r>
    <r>
      <rPr>
        <i/>
        <sz val="10"/>
        <color theme="3"/>
        <rFont val="Calibri"/>
        <family val="2"/>
        <charset val="238"/>
        <scheme val="minor"/>
      </rPr>
      <t xml:space="preserve">nastavni materijal) </t>
    </r>
  </si>
  <si>
    <t xml:space="preserve">Prihodi Županije za materijalno-financijske rashode </t>
  </si>
  <si>
    <t>Tek.pomoći iz državnog prorač.proračunskim korisnicima proračuna JLS - ostalo</t>
  </si>
  <si>
    <t>Tek.pomoći iz državnog prorač.proračunskim korisnicima proračuna JLS - MZO (plaće, mat.rashodi..)</t>
  </si>
  <si>
    <t>Prihodi KZŽ - Baltazar 4</t>
  </si>
  <si>
    <r>
      <t>Ostali nenavedeni rashodi za zaposlene (</t>
    </r>
    <r>
      <rPr>
        <i/>
        <sz val="10"/>
        <color theme="3"/>
        <rFont val="Calibri"/>
        <family val="2"/>
        <charset val="238"/>
        <scheme val="minor"/>
      </rPr>
      <t>plaće i mat. rashodi - Baltazar 4)</t>
    </r>
  </si>
  <si>
    <t>Prihodi KZŽ za nabavu nefinancijske imovine - izvorna sredstva</t>
  </si>
  <si>
    <t>Oprema za nastavu</t>
  </si>
  <si>
    <t>Tekuće pomoći prorač.korisnicima iz proračuna - JLS /Grad Oroslavje/ koji im nije nadležan</t>
  </si>
  <si>
    <t>Predsjednik Školskog odbora:</t>
  </si>
  <si>
    <r>
      <t>Tekuće donacije od ostalih subjekata izvan općeg proračuna (</t>
    </r>
    <r>
      <rPr>
        <i/>
        <sz val="10"/>
        <color theme="3"/>
        <rFont val="Calibri"/>
        <family val="2"/>
        <charset val="238"/>
        <scheme val="minor"/>
      </rPr>
      <t>PTPI  i sl.</t>
    </r>
    <r>
      <rPr>
        <sz val="10"/>
        <color theme="1"/>
        <rFont val="Calibri"/>
        <family val="2"/>
        <charset val="238"/>
        <scheme val="minor"/>
      </rPr>
      <t>)</t>
    </r>
  </si>
  <si>
    <t xml:space="preserve">PRIHODI IZ DRŽAVNOG PRORAČUNA /MZO, AOO, ASO../ </t>
  </si>
  <si>
    <t>DRŽAVNI PRORAČUN /MINISTARSTVO - PRIJENOS SREDSTAVA EU/</t>
  </si>
  <si>
    <t>DRŽAVNI PRORAČUN - UKUPNO</t>
  </si>
  <si>
    <t>Materijal i dijelovi za tekuće i investic.održavanje</t>
  </si>
  <si>
    <r>
      <t xml:space="preserve">DRŽAVNI PRORAČUN   /MZO  </t>
    </r>
    <r>
      <rPr>
        <i/>
        <sz val="10"/>
        <color theme="3"/>
        <rFont val="Calibri"/>
        <family val="2"/>
        <charset val="238"/>
        <scheme val="minor"/>
      </rPr>
      <t>ostalo- mentorstvo, ref. natjecanja</t>
    </r>
    <r>
      <rPr>
        <b/>
        <sz val="10"/>
        <color theme="1"/>
        <rFont val="Calibri"/>
        <family val="2"/>
        <charset val="238"/>
        <scheme val="minor"/>
      </rPr>
      <t>/</t>
    </r>
  </si>
  <si>
    <r>
      <t xml:space="preserve">DRŽAVNI PRORAČUN - MINISTARSTVO  / </t>
    </r>
    <r>
      <rPr>
        <i/>
        <sz val="10"/>
        <color theme="3"/>
        <rFont val="Calibri"/>
        <family val="2"/>
        <charset val="238"/>
        <scheme val="minor"/>
      </rPr>
      <t>plaće</t>
    </r>
    <r>
      <rPr>
        <b/>
        <sz val="10"/>
        <color theme="1"/>
        <rFont val="Calibri"/>
        <family val="2"/>
        <charset val="238"/>
        <scheme val="minor"/>
      </rPr>
      <t>/</t>
    </r>
  </si>
  <si>
    <t>po izvorima financiranja</t>
  </si>
  <si>
    <t>Ravnateljica:</t>
  </si>
  <si>
    <t>Natalija Mučnjak, prof.</t>
  </si>
  <si>
    <t xml:space="preserve">                      Davor Sokač, dipl.ing.</t>
  </si>
  <si>
    <r>
      <t>POSEBNE NAMJENE (</t>
    </r>
    <r>
      <rPr>
        <b/>
        <i/>
        <sz val="10"/>
        <color theme="3"/>
        <rFont val="Calibri"/>
        <family val="2"/>
        <charset val="238"/>
        <scheme val="minor"/>
      </rPr>
      <t>uplate učenika za izlete,sred. HZZ za osposoblj.,dupl.svjed.,ref.dnevn.sportska natj.,e-škola...</t>
    </r>
    <r>
      <rPr>
        <b/>
        <sz val="10"/>
        <color theme="1"/>
        <rFont val="Calibri"/>
        <family val="2"/>
        <charset val="238"/>
        <scheme val="minor"/>
      </rPr>
      <t>)</t>
    </r>
  </si>
  <si>
    <t>OIB: 20950883747</t>
  </si>
  <si>
    <r>
      <rPr>
        <b/>
        <sz val="12"/>
        <color theme="1"/>
        <rFont val="Calibri"/>
        <family val="2"/>
        <charset val="238"/>
        <scheme val="minor"/>
      </rPr>
      <t>SREDNJA ŠKOLA OROSLAVJE</t>
    </r>
    <r>
      <rPr>
        <sz val="11"/>
        <color theme="1"/>
        <rFont val="Calibri"/>
        <family val="2"/>
        <charset val="238"/>
        <scheme val="minor"/>
      </rPr>
      <t xml:space="preserve">    Ljudevita Gaja 1 OROSLAVJE</t>
    </r>
  </si>
  <si>
    <t xml:space="preserve"> - 3 -</t>
  </si>
  <si>
    <t xml:space="preserve"> - 2 -</t>
  </si>
  <si>
    <t xml:space="preserve"> - 4 -</t>
  </si>
  <si>
    <t>plan nakon II.Reb.</t>
  </si>
  <si>
    <t>Izvršenje</t>
  </si>
  <si>
    <t>I - XII</t>
  </si>
  <si>
    <t>Razlika</t>
  </si>
  <si>
    <t>Realizacija</t>
  </si>
  <si>
    <t>Prih. KZŽ - refundacija za natjecanja</t>
  </si>
  <si>
    <t>Kapitalne donacije od subjekata izvan općeg proračuna</t>
  </si>
  <si>
    <t xml:space="preserve">Ostale intelektualne usluge </t>
  </si>
  <si>
    <r>
      <t>Ostali materijal za potrebe redovnog poslovanja (</t>
    </r>
    <r>
      <rPr>
        <i/>
        <sz val="10"/>
        <color theme="4" tint="-0.499984740745262"/>
        <rFont val="Calibri"/>
        <family val="2"/>
        <charset val="238"/>
        <scheme val="minor"/>
      </rPr>
      <t>knjige-nagrade za natjecanja</t>
    </r>
    <r>
      <rPr>
        <i/>
        <sz val="10"/>
        <color theme="3"/>
        <rFont val="Calibri"/>
        <family val="2"/>
        <charset val="238"/>
        <scheme val="minor"/>
      </rPr>
      <t>)</t>
    </r>
  </si>
  <si>
    <t>Javnobilježničke pristojbe</t>
  </si>
  <si>
    <r>
      <t>Naknade ost. troškova (</t>
    </r>
    <r>
      <rPr>
        <i/>
        <sz val="10"/>
        <color theme="4" tint="-0.499984740745262"/>
        <rFont val="Calibri"/>
        <family val="2"/>
        <charset val="238"/>
        <scheme val="minor"/>
      </rPr>
      <t>doprin.za osposoblj</t>
    </r>
    <r>
      <rPr>
        <sz val="10"/>
        <color theme="1"/>
        <rFont val="Calibri"/>
        <family val="2"/>
        <charset val="238"/>
        <scheme val="minor"/>
      </rPr>
      <t>.)</t>
    </r>
  </si>
  <si>
    <r>
      <t>Ostali nespomenuti rashodi poslovanja (</t>
    </r>
    <r>
      <rPr>
        <i/>
        <sz val="10"/>
        <color theme="4" tint="-0.499984740745262"/>
        <rFont val="Calibri"/>
        <family val="2"/>
        <charset val="238"/>
        <scheme val="minor"/>
      </rPr>
      <t>uč.-ulaznice,osigur</t>
    </r>
    <r>
      <rPr>
        <sz val="10"/>
        <color theme="1"/>
        <rFont val="Calibri"/>
        <family val="2"/>
        <charset val="238"/>
        <scheme val="minor"/>
      </rPr>
      <t>.)</t>
    </r>
  </si>
  <si>
    <t>Službena putovanja</t>
  </si>
  <si>
    <t>Ostali mat. za redovno poslovanje</t>
  </si>
  <si>
    <r>
      <t>Ostali materijal (</t>
    </r>
    <r>
      <rPr>
        <i/>
        <sz val="10"/>
        <color theme="4" tint="-0.499984740745262"/>
        <rFont val="Calibri"/>
        <family val="2"/>
        <charset val="238"/>
        <scheme val="minor"/>
      </rPr>
      <t>nastav.materijal za projekt E+)</t>
    </r>
  </si>
  <si>
    <t>%</t>
  </si>
  <si>
    <t>D P - PRIJENOS SRED.EU  /Erasmus +/</t>
  </si>
  <si>
    <t xml:space="preserve"> - 5 -</t>
  </si>
  <si>
    <t>IZVOR</t>
  </si>
  <si>
    <t>PRIHODI</t>
  </si>
  <si>
    <t>RASHODI</t>
  </si>
  <si>
    <r>
      <rPr>
        <b/>
        <sz val="11"/>
        <color theme="1"/>
        <rFont val="Calibri"/>
        <family val="2"/>
        <charset val="238"/>
        <scheme val="minor"/>
      </rPr>
      <t>NADLEŽNI PRORAČUN (</t>
    </r>
    <r>
      <rPr>
        <sz val="11"/>
        <color theme="1"/>
        <rFont val="Calibri"/>
        <family val="2"/>
        <charset val="238"/>
        <scheme val="minor"/>
      </rPr>
      <t xml:space="preserve"> Krapinsko-zagorska županija)</t>
    </r>
  </si>
  <si>
    <t xml:space="preserve"> - decentralizirana sredstva</t>
  </si>
  <si>
    <t xml:space="preserve"> - izvorna sredstva Županije</t>
  </si>
  <si>
    <t>NENADLEŽNI PRORAČUN:</t>
  </si>
  <si>
    <t>JLS - Grad Oroslavje</t>
  </si>
  <si>
    <t xml:space="preserve">Državni proračun   </t>
  </si>
  <si>
    <t>plaće i naknade zaposlenima</t>
  </si>
  <si>
    <t>ostali prihodi</t>
  </si>
  <si>
    <t>POMOĆI</t>
  </si>
  <si>
    <r>
      <t xml:space="preserve">  - </t>
    </r>
    <r>
      <rPr>
        <b/>
        <sz val="11"/>
        <color theme="1"/>
        <rFont val="Calibri"/>
        <family val="2"/>
        <charset val="238"/>
        <scheme val="minor"/>
      </rPr>
      <t xml:space="preserve"> tekuće pomoći temeljem prijenosa EU sredstava</t>
    </r>
  </si>
  <si>
    <r>
      <rPr>
        <b/>
        <sz val="11"/>
        <color theme="1"/>
        <rFont val="Calibri"/>
        <family val="2"/>
        <charset val="238"/>
        <scheme val="minor"/>
      </rPr>
      <t>VLASTITI PRIHODI</t>
    </r>
    <r>
      <rPr>
        <sz val="11"/>
        <color theme="1"/>
        <rFont val="Calibri"/>
        <family val="2"/>
        <charset val="238"/>
        <scheme val="minor"/>
      </rPr>
      <t xml:space="preserve">: </t>
    </r>
  </si>
  <si>
    <t xml:space="preserve">     </t>
  </si>
  <si>
    <t xml:space="preserve"> - usluga organizacije izleta i ekskurzija</t>
  </si>
  <si>
    <t>PRIHODI OD FINANCIJSKE IMOVINE</t>
  </si>
  <si>
    <t>/izleti, kazalište, izložbe, usl.prijevoza/;</t>
  </si>
  <si>
    <t>ref. sportskih i sl. natj.</t>
  </si>
  <si>
    <r>
      <t xml:space="preserve"> - </t>
    </r>
    <r>
      <rPr>
        <b/>
        <sz val="11"/>
        <color theme="1"/>
        <rFont val="Calibri"/>
        <family val="2"/>
        <charset val="238"/>
        <scheme val="minor"/>
      </rPr>
      <t>tekuće donacije izvan općeg proračuna</t>
    </r>
  </si>
  <si>
    <t xml:space="preserve"> - kapitalne donacije izvan općeg proračuna</t>
  </si>
  <si>
    <t>ukupno</t>
  </si>
  <si>
    <t>Raspored viška prihoda:</t>
  </si>
  <si>
    <t xml:space="preserve"> </t>
  </si>
  <si>
    <t>Izvor</t>
  </si>
  <si>
    <t xml:space="preserve">  Iznos</t>
  </si>
  <si>
    <t>DONACIJE izvan općeg proračuna</t>
  </si>
  <si>
    <t>ukupno:</t>
  </si>
  <si>
    <t>Indeks</t>
  </si>
  <si>
    <t>KLASA: 400-02/19-01/__</t>
  </si>
  <si>
    <t>URBROJ: 2113/04-380/1-4-04-19-___</t>
  </si>
  <si>
    <t>OBRAČUN FINANCIJSKOG PLANA ZA I - XII 2018. GODINU</t>
  </si>
  <si>
    <r>
      <t xml:space="preserve">Prihodi Županije - izvorna sredstva </t>
    </r>
    <r>
      <rPr>
        <i/>
        <sz val="10"/>
        <color theme="3"/>
        <rFont val="Calibri"/>
        <family val="2"/>
        <charset val="238"/>
        <scheme val="minor"/>
      </rPr>
      <t>(prihodi po posebnim zahtjevima - uređenje CNC praktikuma, licenca, suf.E+)</t>
    </r>
  </si>
  <si>
    <t>Prihodi KZŽ - sufinanciranje Novigr. Proljeća</t>
  </si>
  <si>
    <t>Višak iz 2017.godine</t>
  </si>
  <si>
    <t>Višak iz 2017.godine - za aktiv demokrat.građ.</t>
  </si>
  <si>
    <r>
      <t>Ostali nespomenuti prihodi po pos.propisima  (</t>
    </r>
    <r>
      <rPr>
        <i/>
        <sz val="10"/>
        <color theme="3"/>
        <rFont val="Calibri"/>
        <family val="2"/>
        <charset val="238"/>
        <scheme val="minor"/>
      </rPr>
      <t>refundacije za sportska natjecanja, Crv.križ, Novigradsko proljeće</t>
    </r>
    <r>
      <rPr>
        <sz val="10"/>
        <color theme="1"/>
        <rFont val="Calibri"/>
        <family val="2"/>
        <charset val="238"/>
        <scheme val="minor"/>
      </rPr>
      <t>)</t>
    </r>
  </si>
  <si>
    <t>Višak iz 2017. godine</t>
  </si>
  <si>
    <r>
      <t>Ostale najamnine i zakupnine (</t>
    </r>
    <r>
      <rPr>
        <i/>
        <sz val="10"/>
        <color theme="3"/>
        <rFont val="Calibri"/>
        <family val="2"/>
        <charset val="238"/>
        <scheme val="minor"/>
      </rPr>
      <t>za nastavu TZKi prakt.n. EPO</t>
    </r>
    <r>
      <rPr>
        <sz val="10"/>
        <color theme="1"/>
        <rFont val="Calibri"/>
        <family val="2"/>
        <charset val="238"/>
        <scheme val="minor"/>
      </rPr>
      <t>)</t>
    </r>
  </si>
  <si>
    <t>Premije osiguranja prijev.sred. I ostale imovine</t>
  </si>
  <si>
    <r>
      <t>Ostale zakupnine i najamnine (licenca</t>
    </r>
    <r>
      <rPr>
        <i/>
        <sz val="10"/>
        <color theme="3"/>
        <rFont val="Calibri"/>
        <family val="2"/>
        <charset val="238"/>
        <scheme val="minor"/>
      </rPr>
      <t>)</t>
    </r>
  </si>
  <si>
    <t>Naknade ost.troškova osobama izvan r.o. - Novigr.pr.</t>
  </si>
  <si>
    <t>Naknade članovima povjerenstava i e-tehničar</t>
  </si>
  <si>
    <t>Prijevoz na posao - za pomoćnike u nastavi</t>
  </si>
  <si>
    <r>
      <rPr>
        <b/>
        <sz val="10"/>
        <color theme="1"/>
        <rFont val="Calibri"/>
        <family val="2"/>
        <charset val="238"/>
        <scheme val="minor"/>
      </rPr>
      <t>Županija - izvorna sredstva</t>
    </r>
    <r>
      <rPr>
        <sz val="10"/>
        <color theme="1"/>
        <rFont val="Calibri"/>
        <family val="2"/>
        <charset val="238"/>
        <scheme val="minor"/>
      </rPr>
      <t xml:space="preserve"> (</t>
    </r>
    <r>
      <rPr>
        <i/>
        <sz val="10"/>
        <color theme="3"/>
        <rFont val="Calibri"/>
        <family val="2"/>
        <charset val="238"/>
        <scheme val="minor"/>
      </rPr>
      <t>refund.natjec., rad e-tehničara, rashodi po posebnim zahtjevima, rad povjerenstva i sl...)</t>
    </r>
  </si>
  <si>
    <t>Nastavni materijal</t>
  </si>
  <si>
    <t>Ostali materijal i dijelovi</t>
  </si>
  <si>
    <t>Ostale naknade troškova zaposlenima</t>
  </si>
  <si>
    <t>Ostale komunalne usluge</t>
  </si>
  <si>
    <t xml:space="preserve">Građ.objekti - zgrada škole (radijatori i klupčice) </t>
  </si>
  <si>
    <t>Nagrade za zaposlene (za rezultate na natjecanju)</t>
  </si>
  <si>
    <t>Usluge banaka (Fina i PBZ, garancija, tečajna razlika E+)</t>
  </si>
  <si>
    <r>
      <t>Naknade članovima povjerenstva (</t>
    </r>
    <r>
      <rPr>
        <i/>
        <sz val="10"/>
        <color theme="3"/>
        <rFont val="Calibri"/>
        <family val="2"/>
        <charset val="238"/>
        <scheme val="minor"/>
      </rPr>
      <t>državno-sport)</t>
    </r>
  </si>
  <si>
    <r>
      <t>Reprezentacija (</t>
    </r>
    <r>
      <rPr>
        <i/>
        <sz val="10"/>
        <color theme="4" tint="-0.499984740745262"/>
        <rFont val="Calibri"/>
        <family val="2"/>
        <charset val="238"/>
        <scheme val="minor"/>
      </rPr>
      <t>žup.struč.aktivi)</t>
    </r>
  </si>
  <si>
    <t>Naknade članovima povjerenstva (državno)</t>
  </si>
  <si>
    <t>Ostali nespomenuti rashodi</t>
  </si>
  <si>
    <t>Materijalni rashodi (nakn.zbog nezap.inv.)</t>
  </si>
  <si>
    <t>Naknade troškova osobama izvan rad.o. (učenici)</t>
  </si>
  <si>
    <t>Ostale naknade troškova zaposlenima (K1)</t>
  </si>
  <si>
    <t>Premije osiguranja</t>
  </si>
  <si>
    <t>Naknade učenicima za državna natjec.</t>
  </si>
  <si>
    <t>Zgrada Škole - prozori i klupčice</t>
  </si>
  <si>
    <t>U Oroslavju, 31. 01. 2019.</t>
  </si>
  <si>
    <t xml:space="preserve"> - rad e-tehničara</t>
  </si>
  <si>
    <t xml:space="preserve"> - plaće i naknade PUN</t>
  </si>
  <si>
    <t xml:space="preserve"> - Novigradsko prolj.</t>
  </si>
  <si>
    <t xml:space="preserve"> - refundacija natajecanja</t>
  </si>
  <si>
    <t xml:space="preserve"> - obrazov. Odraslih; duplik.i potvrda</t>
  </si>
  <si>
    <r>
      <t xml:space="preserve"> -</t>
    </r>
    <r>
      <rPr>
        <sz val="11"/>
        <color theme="1"/>
        <rFont val="Calibri"/>
        <family val="2"/>
        <charset val="238"/>
        <scheme val="minor"/>
      </rPr>
      <t xml:space="preserve"> kamate na depoz. po viđ.</t>
    </r>
  </si>
  <si>
    <r>
      <t xml:space="preserve">PRIHODI PO POSEBNIM PROPISIMA: </t>
    </r>
    <r>
      <rPr>
        <sz val="11"/>
        <color theme="1"/>
        <rFont val="Calibri"/>
        <family val="2"/>
        <charset val="238"/>
        <scheme val="minor"/>
      </rPr>
      <t xml:space="preserve"> sufinanciranje usluge za učenike </t>
    </r>
  </si>
  <si>
    <t>pomoć Grada Oroslavja za Novigradsko proljeće</t>
  </si>
  <si>
    <t>usluga izdavanja duplikata svjedodžbi;</t>
  </si>
  <si>
    <t xml:space="preserve">  -  tekuće pomoći HZZ-a (mjera SOR) </t>
  </si>
  <si>
    <t>prenešeni višak prihoda iz 2017. godine</t>
  </si>
  <si>
    <t>utvrđeni višak prihoda u 2018.g.</t>
  </si>
  <si>
    <t>DRŽAVNI PRORAČUN - financiranje ŽSV i oprema kabineta</t>
  </si>
  <si>
    <t>TEKUĆE POMOĆI temeljem prijenosa EU sredstava (iz 2017)</t>
  </si>
  <si>
    <t>iz 2018.</t>
  </si>
  <si>
    <t xml:space="preserve">TEKUĆE POMOĆI od HZZ-a za osposobljavanje (SOR) </t>
  </si>
  <si>
    <t>NEUTROŠENI višak iz 2017. godine</t>
  </si>
  <si>
    <t xml:space="preserve"> - uplaćeno jamstvo za ozbiljnost ponude </t>
  </si>
  <si>
    <t>UTVRĐIVANJE REZULTATA POSLOVANJA ZA 2018. G.</t>
  </si>
  <si>
    <r>
      <t>Ostali nespomenuti rashodi poslovanja (</t>
    </r>
    <r>
      <rPr>
        <i/>
        <sz val="10"/>
        <color theme="3"/>
        <rFont val="Calibri"/>
        <family val="2"/>
        <charset val="238"/>
        <scheme val="minor"/>
      </rPr>
      <t>učenički program)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</si>
</sst>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theme="3"/>
      <name val="Calibri"/>
      <family val="2"/>
      <charset val="238"/>
      <scheme val="minor"/>
    </font>
    <font>
      <b/>
      <i/>
      <sz val="10"/>
      <color theme="3"/>
      <name val="Calibri"/>
      <family val="2"/>
      <charset val="238"/>
      <scheme val="minor"/>
    </font>
    <font>
      <i/>
      <sz val="10"/>
      <color theme="4" tint="-0.499984740745262"/>
      <name val="Calibri"/>
      <family val="2"/>
      <charset val="238"/>
      <scheme val="minor"/>
    </font>
    <font>
      <sz val="10"/>
      <color theme="4" tint="-0.499984740745262"/>
      <name val="Calibri"/>
      <family val="2"/>
      <charset val="238"/>
      <scheme val="minor"/>
    </font>
    <font>
      <i/>
      <sz val="9"/>
      <color theme="3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gray0625"/>
    </fill>
    <fill>
      <patternFill patternType="gray0625">
        <bgColor theme="0"/>
      </patternFill>
    </fill>
    <fill>
      <patternFill patternType="gray0625">
        <fgColor theme="0"/>
      </patternFill>
    </fill>
    <fill>
      <patternFill patternType="gray0625">
        <fgColor theme="0"/>
        <bgColor theme="0"/>
      </patternFill>
    </fill>
    <fill>
      <patternFill patternType="solid">
        <fgColor theme="0"/>
        <bgColor theme="0"/>
      </patternFill>
    </fill>
    <fill>
      <patternFill patternType="solid">
        <fgColor indexed="65"/>
        <bgColor indexed="64"/>
      </patternFill>
    </fill>
    <fill>
      <patternFill patternType="gray0625">
        <bgColor theme="9"/>
      </patternFill>
    </fill>
    <fill>
      <patternFill patternType="gray0625">
        <fgColor theme="0"/>
        <bgColor theme="9"/>
      </patternFill>
    </fill>
  </fills>
  <borders count="28">
    <border>
      <left/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</borders>
  <cellStyleXfs count="1">
    <xf numFmtId="0" fontId="0" fillId="0" borderId="0"/>
  </cellStyleXfs>
  <cellXfs count="254">
    <xf numFmtId="0" fontId="0" fillId="0" borderId="0" xfId="0"/>
    <xf numFmtId="0" fontId="0" fillId="2" borderId="0" xfId="0" applyFill="1"/>
    <xf numFmtId="0" fontId="2" fillId="0" borderId="0" xfId="0" applyFont="1"/>
    <xf numFmtId="0" fontId="0" fillId="0" borderId="1" xfId="0" applyBorder="1"/>
    <xf numFmtId="0" fontId="2" fillId="0" borderId="7" xfId="0" applyFont="1" applyBorder="1" applyAlignment="1">
      <alignment wrapText="1"/>
    </xf>
    <xf numFmtId="0" fontId="0" fillId="0" borderId="0" xfId="0" applyAlignment="1">
      <alignment wrapText="1"/>
    </xf>
    <xf numFmtId="0" fontId="4" fillId="6" borderId="8" xfId="0" applyFont="1" applyFill="1" applyBorder="1" applyAlignment="1">
      <alignment wrapText="1"/>
    </xf>
    <xf numFmtId="0" fontId="4" fillId="6" borderId="1" xfId="0" applyFont="1" applyFill="1" applyBorder="1"/>
    <xf numFmtId="0" fontId="0" fillId="6" borderId="1" xfId="0" applyFill="1" applyBorder="1"/>
    <xf numFmtId="0" fontId="2" fillId="6" borderId="1" xfId="0" applyFont="1" applyFill="1" applyBorder="1" applyAlignment="1">
      <alignment wrapText="1"/>
    </xf>
    <xf numFmtId="0" fontId="2" fillId="0" borderId="4" xfId="0" applyFont="1" applyBorder="1" applyAlignment="1">
      <alignment wrapText="1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2" fillId="0" borderId="0" xfId="0" applyFont="1" applyBorder="1" applyAlignment="1">
      <alignment wrapText="1"/>
    </xf>
    <xf numFmtId="0" fontId="0" fillId="0" borderId="10" xfId="0" applyBorder="1"/>
    <xf numFmtId="0" fontId="1" fillId="0" borderId="1" xfId="0" applyFont="1" applyBorder="1" applyAlignment="1">
      <alignment vertical="center"/>
    </xf>
    <xf numFmtId="0" fontId="2" fillId="0" borderId="8" xfId="0" applyFont="1" applyBorder="1" applyAlignment="1">
      <alignment vertical="center" wrapText="1"/>
    </xf>
    <xf numFmtId="0" fontId="1" fillId="0" borderId="0" xfId="0" applyFont="1" applyBorder="1" applyAlignment="1">
      <alignment vertical="center"/>
    </xf>
    <xf numFmtId="0" fontId="2" fillId="0" borderId="8" xfId="0" applyFont="1" applyBorder="1" applyAlignment="1">
      <alignment wrapText="1"/>
    </xf>
    <xf numFmtId="0" fontId="1" fillId="0" borderId="14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1" fillId="10" borderId="0" xfId="0" applyFont="1" applyFill="1" applyBorder="1" applyAlignment="1">
      <alignment vertical="center"/>
    </xf>
    <xf numFmtId="0" fontId="2" fillId="8" borderId="8" xfId="0" applyFont="1" applyFill="1" applyBorder="1" applyAlignment="1">
      <alignment wrapText="1"/>
    </xf>
    <xf numFmtId="0" fontId="0" fillId="4" borderId="0" xfId="0" applyFont="1" applyFill="1" applyBorder="1"/>
    <xf numFmtId="0" fontId="1" fillId="0" borderId="3" xfId="0" applyFont="1" applyBorder="1" applyAlignment="1">
      <alignment horizontal="right" vertical="center"/>
    </xf>
    <xf numFmtId="0" fontId="4" fillId="6" borderId="8" xfId="0" applyFont="1" applyFill="1" applyBorder="1"/>
    <xf numFmtId="0" fontId="1" fillId="4" borderId="0" xfId="0" applyFont="1" applyFill="1" applyBorder="1"/>
    <xf numFmtId="0" fontId="0" fillId="4" borderId="0" xfId="0" applyFill="1"/>
    <xf numFmtId="0" fontId="2" fillId="4" borderId="8" xfId="0" applyFont="1" applyFill="1" applyBorder="1" applyAlignment="1">
      <alignment wrapText="1"/>
    </xf>
    <xf numFmtId="0" fontId="0" fillId="4" borderId="0" xfId="0" applyFill="1" applyBorder="1"/>
    <xf numFmtId="0" fontId="3" fillId="0" borderId="0" xfId="0" applyFont="1"/>
    <xf numFmtId="0" fontId="9" fillId="0" borderId="0" xfId="0" applyFont="1"/>
    <xf numFmtId="4" fontId="3" fillId="0" borderId="8" xfId="0" applyNumberFormat="1" applyFont="1" applyBorder="1"/>
    <xf numFmtId="4" fontId="3" fillId="0" borderId="7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right"/>
    </xf>
    <xf numFmtId="4" fontId="3" fillId="0" borderId="6" xfId="0" applyNumberFormat="1" applyFont="1" applyBorder="1" applyAlignment="1">
      <alignment horizontal="right"/>
    </xf>
    <xf numFmtId="4" fontId="10" fillId="0" borderId="8" xfId="0" applyNumberFormat="1" applyFont="1" applyBorder="1" applyAlignment="1">
      <alignment horizontal="right"/>
    </xf>
    <xf numFmtId="4" fontId="3" fillId="0" borderId="6" xfId="0" applyNumberFormat="1" applyFont="1" applyBorder="1"/>
    <xf numFmtId="4" fontId="3" fillId="0" borderId="12" xfId="0" applyNumberFormat="1" applyFont="1" applyBorder="1" applyAlignment="1"/>
    <xf numFmtId="4" fontId="3" fillId="0" borderId="13" xfId="0" applyNumberFormat="1" applyFont="1" applyBorder="1" applyAlignment="1">
      <alignment horizontal="right"/>
    </xf>
    <xf numFmtId="4" fontId="3" fillId="9" borderId="12" xfId="0" applyNumberFormat="1" applyFont="1" applyFill="1" applyBorder="1" applyAlignment="1">
      <alignment horizontal="right"/>
    </xf>
    <xf numFmtId="4" fontId="3" fillId="0" borderId="12" xfId="0" applyNumberFormat="1" applyFont="1" applyBorder="1" applyAlignment="1">
      <alignment horizontal="right"/>
    </xf>
    <xf numFmtId="4" fontId="3" fillId="4" borderId="8" xfId="0" applyNumberFormat="1" applyFont="1" applyFill="1" applyBorder="1" applyAlignment="1">
      <alignment horizontal="right"/>
    </xf>
    <xf numFmtId="4" fontId="3" fillId="11" borderId="8" xfId="0" applyNumberFormat="1" applyFont="1" applyFill="1" applyBorder="1" applyAlignment="1">
      <alignment horizontal="right"/>
    </xf>
    <xf numFmtId="4" fontId="3" fillId="0" borderId="13" xfId="0" applyNumberFormat="1" applyFont="1" applyBorder="1" applyAlignment="1"/>
    <xf numFmtId="4" fontId="10" fillId="6" borderId="8" xfId="0" applyNumberFormat="1" applyFont="1" applyFill="1" applyBorder="1" applyAlignment="1">
      <alignment horizontal="right"/>
    </xf>
    <xf numFmtId="4" fontId="3" fillId="0" borderId="8" xfId="0" applyNumberFormat="1" applyFont="1" applyBorder="1" applyAlignment="1">
      <alignment horizontal="right" wrapText="1"/>
    </xf>
    <xf numFmtId="4" fontId="3" fillId="0" borderId="8" xfId="0" applyNumberFormat="1" applyFont="1" applyBorder="1" applyAlignment="1">
      <alignment wrapText="1"/>
    </xf>
    <xf numFmtId="4" fontId="3" fillId="0" borderId="5" xfId="0" applyNumberFormat="1" applyFont="1" applyBorder="1" applyAlignment="1">
      <alignment horizontal="right"/>
    </xf>
    <xf numFmtId="4" fontId="3" fillId="0" borderId="5" xfId="0" applyNumberFormat="1" applyFont="1" applyBorder="1"/>
    <xf numFmtId="4" fontId="3" fillId="0" borderId="11" xfId="0" applyNumberFormat="1" applyFont="1" applyBorder="1" applyAlignment="1">
      <alignment horizontal="right"/>
    </xf>
    <xf numFmtId="4" fontId="3" fillId="0" borderId="11" xfId="0" applyNumberFormat="1" applyFont="1" applyBorder="1"/>
    <xf numFmtId="4" fontId="3" fillId="0" borderId="4" xfId="0" applyNumberFormat="1" applyFont="1" applyBorder="1" applyAlignment="1">
      <alignment horizontal="right"/>
    </xf>
    <xf numFmtId="4" fontId="3" fillId="0" borderId="4" xfId="0" applyNumberFormat="1" applyFont="1" applyBorder="1"/>
    <xf numFmtId="4" fontId="10" fillId="6" borderId="8" xfId="0" applyNumberFormat="1" applyFont="1" applyFill="1" applyBorder="1"/>
    <xf numFmtId="4" fontId="3" fillId="4" borderId="7" xfId="0" applyNumberFormat="1" applyFont="1" applyFill="1" applyBorder="1"/>
    <xf numFmtId="4" fontId="3" fillId="0" borderId="16" xfId="0" applyNumberFormat="1" applyFont="1" applyBorder="1"/>
    <xf numFmtId="4" fontId="3" fillId="0" borderId="7" xfId="0" applyNumberFormat="1" applyFont="1" applyBorder="1" applyAlignment="1">
      <alignment wrapText="1"/>
    </xf>
    <xf numFmtId="0" fontId="11" fillId="0" borderId="15" xfId="0" applyFont="1" applyBorder="1" applyAlignment="1">
      <alignment horizontal="center"/>
    </xf>
    <xf numFmtId="0" fontId="11" fillId="0" borderId="5" xfId="0" applyFont="1" applyFill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11" fillId="0" borderId="6" xfId="0" applyFont="1" applyFill="1" applyBorder="1" applyAlignment="1">
      <alignment horizontal="center"/>
    </xf>
    <xf numFmtId="0" fontId="4" fillId="7" borderId="8" xfId="0" applyFont="1" applyFill="1" applyBorder="1" applyAlignment="1">
      <alignment horizontal="left"/>
    </xf>
    <xf numFmtId="0" fontId="2" fillId="4" borderId="7" xfId="0" applyFont="1" applyFill="1" applyBorder="1" applyAlignment="1">
      <alignment horizontal="left" wrapText="1"/>
    </xf>
    <xf numFmtId="0" fontId="4" fillId="7" borderId="8" xfId="0" applyFont="1" applyFill="1" applyBorder="1" applyAlignment="1">
      <alignment horizontal="left" wrapText="1"/>
    </xf>
    <xf numFmtId="0" fontId="2" fillId="0" borderId="0" xfId="0" applyFont="1" applyAlignment="1">
      <alignment horizontal="right"/>
    </xf>
    <xf numFmtId="0" fontId="4" fillId="5" borderId="1" xfId="0" applyFont="1" applyFill="1" applyBorder="1"/>
    <xf numFmtId="0" fontId="4" fillId="5" borderId="1" xfId="0" applyFont="1" applyFill="1" applyBorder="1" applyAlignment="1">
      <alignment horizontal="right"/>
    </xf>
    <xf numFmtId="0" fontId="4" fillId="12" borderId="8" xfId="0" applyFont="1" applyFill="1" applyBorder="1" applyAlignment="1">
      <alignment vertical="center" wrapText="1"/>
    </xf>
    <xf numFmtId="0" fontId="0" fillId="0" borderId="2" xfId="0" applyFont="1" applyBorder="1"/>
    <xf numFmtId="4" fontId="10" fillId="12" borderId="8" xfId="0" applyNumberFormat="1" applyFont="1" applyFill="1" applyBorder="1" applyAlignment="1">
      <alignment horizontal="right"/>
    </xf>
    <xf numFmtId="0" fontId="2" fillId="0" borderId="0" xfId="0" applyFont="1" applyAlignment="1">
      <alignment horizontal="left"/>
    </xf>
    <xf numFmtId="0" fontId="1" fillId="0" borderId="0" xfId="0" applyFont="1"/>
    <xf numFmtId="0" fontId="1" fillId="0" borderId="1" xfId="0" applyFont="1" applyBorder="1" applyAlignment="1">
      <alignment horizontal="right" vertical="center"/>
    </xf>
    <xf numFmtId="0" fontId="1" fillId="3" borderId="8" xfId="0" applyFont="1" applyFill="1" applyBorder="1"/>
    <xf numFmtId="0" fontId="12" fillId="0" borderId="1" xfId="0" applyFont="1" applyBorder="1"/>
    <xf numFmtId="0" fontId="0" fillId="0" borderId="4" xfId="0" applyBorder="1"/>
    <xf numFmtId="0" fontId="1" fillId="0" borderId="4" xfId="0" applyFont="1" applyBorder="1" applyAlignment="1">
      <alignment horizontal="right" vertical="center"/>
    </xf>
    <xf numFmtId="0" fontId="4" fillId="11" borderId="12" xfId="0" applyFont="1" applyFill="1" applyBorder="1"/>
    <xf numFmtId="4" fontId="4" fillId="13" borderId="8" xfId="0" applyNumberFormat="1" applyFont="1" applyFill="1" applyBorder="1" applyAlignment="1">
      <alignment horizontal="right"/>
    </xf>
    <xf numFmtId="4" fontId="2" fillId="12" borderId="8" xfId="0" applyNumberFormat="1" applyFont="1" applyFill="1" applyBorder="1" applyAlignment="1">
      <alignment horizontal="right"/>
    </xf>
    <xf numFmtId="4" fontId="1" fillId="0" borderId="8" xfId="0" applyNumberFormat="1" applyFont="1" applyBorder="1"/>
    <xf numFmtId="4" fontId="0" fillId="0" borderId="8" xfId="0" applyNumberFormat="1" applyFont="1" applyBorder="1"/>
    <xf numFmtId="0" fontId="2" fillId="4" borderId="8" xfId="0" applyFont="1" applyFill="1" applyBorder="1" applyAlignment="1">
      <alignment horizontal="left" wrapText="1"/>
    </xf>
    <xf numFmtId="4" fontId="10" fillId="7" borderId="8" xfId="0" applyNumberFormat="1" applyFont="1" applyFill="1" applyBorder="1" applyAlignment="1">
      <alignment horizontal="right"/>
    </xf>
    <xf numFmtId="4" fontId="10" fillId="6" borderId="12" xfId="0" applyNumberFormat="1" applyFont="1" applyFill="1" applyBorder="1" applyAlignment="1">
      <alignment horizontal="right"/>
    </xf>
    <xf numFmtId="0" fontId="11" fillId="0" borderId="13" xfId="0" applyFont="1" applyBorder="1" applyAlignment="1">
      <alignment horizontal="center"/>
    </xf>
    <xf numFmtId="0" fontId="11" fillId="0" borderId="7" xfId="0" applyFont="1" applyFill="1" applyBorder="1" applyAlignment="1">
      <alignment horizontal="center"/>
    </xf>
    <xf numFmtId="0" fontId="10" fillId="3" borderId="4" xfId="0" applyFont="1" applyFill="1" applyBorder="1" applyAlignment="1">
      <alignment horizontal="right"/>
    </xf>
    <xf numFmtId="0" fontId="4" fillId="3" borderId="6" xfId="0" applyFont="1" applyFill="1" applyBorder="1" applyAlignment="1">
      <alignment shrinkToFit="1"/>
    </xf>
    <xf numFmtId="4" fontId="13" fillId="6" borderId="6" xfId="0" applyNumberFormat="1" applyFont="1" applyFill="1" applyBorder="1" applyAlignment="1">
      <alignment shrinkToFit="1"/>
    </xf>
    <xf numFmtId="0" fontId="12" fillId="0" borderId="17" xfId="0" applyFont="1" applyBorder="1"/>
    <xf numFmtId="0" fontId="12" fillId="3" borderId="18" xfId="0" applyFont="1" applyFill="1" applyBorder="1"/>
    <xf numFmtId="4" fontId="1" fillId="0" borderId="18" xfId="0" applyNumberFormat="1" applyFont="1" applyBorder="1"/>
    <xf numFmtId="4" fontId="0" fillId="6" borderId="6" xfId="0" applyNumberFormat="1" applyFont="1" applyFill="1" applyBorder="1" applyAlignment="1">
      <alignment horizontal="right"/>
    </xf>
    <xf numFmtId="4" fontId="0" fillId="0" borderId="8" xfId="0" applyNumberFormat="1" applyFont="1" applyBorder="1" applyAlignment="1">
      <alignment horizontal="right"/>
    </xf>
    <xf numFmtId="4" fontId="0" fillId="12" borderId="8" xfId="0" applyNumberFormat="1" applyFont="1" applyFill="1" applyBorder="1" applyAlignment="1">
      <alignment horizontal="right"/>
    </xf>
    <xf numFmtId="4" fontId="0" fillId="13" borderId="8" xfId="0" applyNumberFormat="1" applyFont="1" applyFill="1" applyBorder="1" applyAlignment="1">
      <alignment horizontal="right"/>
    </xf>
    <xf numFmtId="4" fontId="0" fillId="6" borderId="8" xfId="0" applyNumberFormat="1" applyFont="1" applyFill="1" applyBorder="1" applyAlignment="1">
      <alignment horizontal="right"/>
    </xf>
    <xf numFmtId="4" fontId="0" fillId="0" borderId="6" xfId="0" applyNumberFormat="1" applyFont="1" applyBorder="1"/>
    <xf numFmtId="4" fontId="0" fillId="6" borderId="19" xfId="0" applyNumberFormat="1" applyFont="1" applyFill="1" applyBorder="1"/>
    <xf numFmtId="4" fontId="0" fillId="12" borderId="8" xfId="0" applyNumberFormat="1" applyFont="1" applyFill="1" applyBorder="1"/>
    <xf numFmtId="4" fontId="0" fillId="6" borderId="8" xfId="0" applyNumberFormat="1" applyFont="1" applyFill="1" applyBorder="1"/>
    <xf numFmtId="4" fontId="0" fillId="0" borderId="5" xfId="0" applyNumberFormat="1" applyFont="1" applyBorder="1" applyAlignment="1">
      <alignment horizontal="right"/>
    </xf>
    <xf numFmtId="4" fontId="0" fillId="0" borderId="5" xfId="0" applyNumberFormat="1" applyFont="1" applyBorder="1"/>
    <xf numFmtId="4" fontId="0" fillId="0" borderId="11" xfId="0" applyNumberFormat="1" applyFont="1" applyBorder="1" applyAlignment="1">
      <alignment horizontal="right"/>
    </xf>
    <xf numFmtId="4" fontId="0" fillId="0" borderId="11" xfId="0" applyNumberFormat="1" applyFont="1" applyBorder="1"/>
    <xf numFmtId="4" fontId="0" fillId="6" borderId="6" xfId="0" applyNumberFormat="1" applyFont="1" applyFill="1" applyBorder="1"/>
    <xf numFmtId="4" fontId="0" fillId="0" borderId="4" xfId="0" applyNumberFormat="1" applyFont="1" applyBorder="1" applyAlignment="1">
      <alignment horizontal="right"/>
    </xf>
    <xf numFmtId="4" fontId="0" fillId="0" borderId="16" xfId="0" applyNumberFormat="1" applyFont="1" applyBorder="1" applyAlignment="1">
      <alignment horizontal="right"/>
    </xf>
    <xf numFmtId="4" fontId="0" fillId="0" borderId="7" xfId="0" applyNumberFormat="1" applyFont="1" applyBorder="1" applyAlignment="1">
      <alignment horizontal="right"/>
    </xf>
    <xf numFmtId="4" fontId="0" fillId="6" borderId="5" xfId="0" applyNumberFormat="1" applyFont="1" applyFill="1" applyBorder="1" applyAlignment="1">
      <alignment horizontal="right"/>
    </xf>
    <xf numFmtId="4" fontId="0" fillId="6" borderId="5" xfId="0" applyNumberFormat="1" applyFont="1" applyFill="1" applyBorder="1"/>
    <xf numFmtId="4" fontId="0" fillId="6" borderId="16" xfId="0" applyNumberFormat="1" applyFont="1" applyFill="1" applyBorder="1"/>
    <xf numFmtId="0" fontId="1" fillId="0" borderId="12" xfId="0" applyFont="1" applyBorder="1" applyAlignment="1">
      <alignment vertical="center"/>
    </xf>
    <xf numFmtId="0" fontId="1" fillId="0" borderId="12" xfId="0" applyFont="1" applyBorder="1" applyAlignment="1">
      <alignment horizontal="right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Font="1" applyBorder="1"/>
    <xf numFmtId="0" fontId="0" fillId="4" borderId="1" xfId="0" applyFont="1" applyFill="1" applyBorder="1"/>
    <xf numFmtId="0" fontId="2" fillId="0" borderId="7" xfId="0" applyFont="1" applyBorder="1" applyAlignment="1">
      <alignment vertical="center" wrapText="1"/>
    </xf>
    <xf numFmtId="4" fontId="0" fillId="0" borderId="3" xfId="0" applyNumberFormat="1" applyFont="1" applyBorder="1"/>
    <xf numFmtId="0" fontId="2" fillId="0" borderId="5" xfId="0" applyFont="1" applyBorder="1" applyAlignment="1">
      <alignment wrapText="1"/>
    </xf>
    <xf numFmtId="0" fontId="2" fillId="0" borderId="8" xfId="0" applyFont="1" applyBorder="1"/>
    <xf numFmtId="0" fontId="2" fillId="0" borderId="16" xfId="0" applyFont="1" applyBorder="1"/>
    <xf numFmtId="0" fontId="2" fillId="0" borderId="11" xfId="0" applyFont="1" applyBorder="1" applyAlignment="1">
      <alignment wrapText="1"/>
    </xf>
    <xf numFmtId="0" fontId="2" fillId="0" borderId="7" xfId="0" applyFont="1" applyBorder="1"/>
    <xf numFmtId="0" fontId="2" fillId="0" borderId="6" xfId="0" applyFont="1" applyBorder="1"/>
    <xf numFmtId="0" fontId="0" fillId="0" borderId="0" xfId="0" applyBorder="1"/>
    <xf numFmtId="0" fontId="4" fillId="6" borderId="21" xfId="0" applyFont="1" applyFill="1" applyBorder="1"/>
    <xf numFmtId="0" fontId="2" fillId="0" borderId="22" xfId="0" applyFont="1" applyBorder="1"/>
    <xf numFmtId="0" fontId="2" fillId="0" borderId="21" xfId="0" applyFont="1" applyBorder="1"/>
    <xf numFmtId="0" fontId="2" fillId="0" borderId="23" xfId="0" applyFont="1" applyBorder="1"/>
    <xf numFmtId="0" fontId="4" fillId="6" borderId="20" xfId="0" applyFont="1" applyFill="1" applyBorder="1"/>
    <xf numFmtId="0" fontId="2" fillId="0" borderId="6" xfId="0" applyFont="1" applyBorder="1" applyAlignment="1">
      <alignment wrapText="1"/>
    </xf>
    <xf numFmtId="0" fontId="2" fillId="4" borderId="7" xfId="0" applyFont="1" applyFill="1" applyBorder="1"/>
    <xf numFmtId="0" fontId="2" fillId="0" borderId="9" xfId="0" applyFont="1" applyBorder="1" applyAlignment="1">
      <alignment wrapText="1"/>
    </xf>
    <xf numFmtId="4" fontId="10" fillId="6" borderId="6" xfId="0" applyNumberFormat="1" applyFont="1" applyFill="1" applyBorder="1"/>
    <xf numFmtId="0" fontId="0" fillId="0" borderId="10" xfId="0" applyBorder="1" applyAlignment="1">
      <alignment vertical="center" wrapText="1"/>
    </xf>
    <xf numFmtId="0" fontId="4" fillId="6" borderId="11" xfId="0" applyFont="1" applyFill="1" applyBorder="1" applyAlignment="1">
      <alignment wrapText="1"/>
    </xf>
    <xf numFmtId="4" fontId="3" fillId="6" borderId="11" xfId="0" applyNumberFormat="1" applyFont="1" applyFill="1" applyBorder="1" applyAlignment="1">
      <alignment wrapText="1"/>
    </xf>
    <xf numFmtId="0" fontId="12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 wrapText="1"/>
    </xf>
    <xf numFmtId="0" fontId="1" fillId="0" borderId="1" xfId="0" applyFont="1" applyBorder="1"/>
    <xf numFmtId="0" fontId="1" fillId="0" borderId="8" xfId="0" applyFont="1" applyBorder="1" applyAlignment="1">
      <alignment horizontal="center"/>
    </xf>
    <xf numFmtId="0" fontId="1" fillId="0" borderId="3" xfId="0" applyFont="1" applyBorder="1"/>
    <xf numFmtId="0" fontId="0" fillId="0" borderId="3" xfId="0" applyBorder="1"/>
    <xf numFmtId="0" fontId="0" fillId="0" borderId="12" xfId="0" applyBorder="1"/>
    <xf numFmtId="0" fontId="1" fillId="0" borderId="0" xfId="0" applyFont="1" applyBorder="1"/>
    <xf numFmtId="0" fontId="1" fillId="0" borderId="4" xfId="0" applyFont="1" applyBorder="1"/>
    <xf numFmtId="0" fontId="0" fillId="0" borderId="15" xfId="0" applyBorder="1"/>
    <xf numFmtId="0" fontId="0" fillId="0" borderId="14" xfId="0" applyFill="1" applyBorder="1"/>
    <xf numFmtId="4" fontId="0" fillId="0" borderId="7" xfId="0" applyNumberFormat="1" applyBorder="1"/>
    <xf numFmtId="0" fontId="1" fillId="0" borderId="15" xfId="0" applyFont="1" applyBorder="1"/>
    <xf numFmtId="0" fontId="0" fillId="0" borderId="5" xfId="0" applyBorder="1"/>
    <xf numFmtId="0" fontId="0" fillId="0" borderId="21" xfId="0" applyBorder="1"/>
    <xf numFmtId="0" fontId="0" fillId="0" borderId="14" xfId="0" applyBorder="1"/>
    <xf numFmtId="0" fontId="0" fillId="0" borderId="6" xfId="0" applyBorder="1"/>
    <xf numFmtId="0" fontId="0" fillId="0" borderId="8" xfId="0" applyBorder="1"/>
    <xf numFmtId="4" fontId="0" fillId="0" borderId="8" xfId="0" applyNumberFormat="1" applyBorder="1"/>
    <xf numFmtId="0" fontId="1" fillId="0" borderId="12" xfId="0" applyFont="1" applyBorder="1"/>
    <xf numFmtId="0" fontId="1" fillId="0" borderId="0" xfId="0" applyFont="1" applyFill="1" applyBorder="1"/>
    <xf numFmtId="4" fontId="1" fillId="0" borderId="7" xfId="0" applyNumberFormat="1" applyFont="1" applyBorder="1"/>
    <xf numFmtId="4" fontId="1" fillId="0" borderId="24" xfId="0" applyNumberFormat="1" applyFont="1" applyBorder="1"/>
    <xf numFmtId="0" fontId="0" fillId="0" borderId="22" xfId="0" applyBorder="1"/>
    <xf numFmtId="4" fontId="1" fillId="0" borderId="6" xfId="0" applyNumberFormat="1" applyFont="1" applyBorder="1"/>
    <xf numFmtId="0" fontId="1" fillId="0" borderId="22" xfId="0" applyFont="1" applyBorder="1"/>
    <xf numFmtId="4" fontId="1" fillId="0" borderId="0" xfId="0" applyNumberFormat="1" applyFont="1"/>
    <xf numFmtId="4" fontId="0" fillId="6" borderId="18" xfId="0" applyNumberFormat="1" applyFont="1" applyFill="1" applyBorder="1" applyAlignment="1">
      <alignment horizontal="right"/>
    </xf>
    <xf numFmtId="4" fontId="0" fillId="6" borderId="7" xfId="0" applyNumberFormat="1" applyFont="1" applyFill="1" applyBorder="1" applyAlignment="1">
      <alignment horizontal="right"/>
    </xf>
    <xf numFmtId="4" fontId="0" fillId="6" borderId="11" xfId="0" applyNumberFormat="1" applyFont="1" applyFill="1" applyBorder="1" applyAlignment="1">
      <alignment horizontal="right"/>
    </xf>
    <xf numFmtId="4" fontId="0" fillId="6" borderId="20" xfId="0" applyNumberFormat="1" applyFont="1" applyFill="1" applyBorder="1" applyAlignment="1">
      <alignment horizontal="right"/>
    </xf>
    <xf numFmtId="4" fontId="0" fillId="7" borderId="8" xfId="0" applyNumberFormat="1" applyFont="1" applyFill="1" applyBorder="1" applyAlignment="1">
      <alignment horizontal="right"/>
    </xf>
    <xf numFmtId="0" fontId="2" fillId="0" borderId="0" xfId="0" applyFont="1" applyBorder="1"/>
    <xf numFmtId="4" fontId="0" fillId="0" borderId="4" xfId="0" applyNumberFormat="1" applyFont="1" applyBorder="1"/>
    <xf numFmtId="0" fontId="1" fillId="0" borderId="1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4" fontId="1" fillId="0" borderId="8" xfId="0" applyNumberFormat="1" applyFont="1" applyBorder="1" applyAlignment="1">
      <alignment horizontal="right" vertical="center"/>
    </xf>
    <xf numFmtId="4" fontId="3" fillId="0" borderId="8" xfId="0" applyNumberFormat="1" applyFont="1" applyBorder="1" applyAlignment="1"/>
    <xf numFmtId="0" fontId="2" fillId="0" borderId="12" xfId="0" applyFont="1" applyBorder="1" applyAlignment="1">
      <alignment wrapText="1"/>
    </xf>
    <xf numFmtId="0" fontId="0" fillId="0" borderId="25" xfId="0" applyBorder="1" applyAlignment="1">
      <alignment vertical="center"/>
    </xf>
    <xf numFmtId="4" fontId="3" fillId="0" borderId="16" xfId="0" applyNumberFormat="1" applyFont="1" applyBorder="1" applyAlignment="1">
      <alignment horizontal="right"/>
    </xf>
    <xf numFmtId="4" fontId="0" fillId="11" borderId="8" xfId="0" applyNumberFormat="1" applyFont="1" applyFill="1" applyBorder="1" applyAlignment="1">
      <alignment horizontal="right"/>
    </xf>
    <xf numFmtId="4" fontId="0" fillId="11" borderId="8" xfId="0" applyNumberFormat="1" applyFont="1" applyFill="1" applyBorder="1"/>
    <xf numFmtId="0" fontId="2" fillId="4" borderId="8" xfId="0" applyFont="1" applyFill="1" applyBorder="1"/>
    <xf numFmtId="4" fontId="3" fillId="4" borderId="8" xfId="0" applyNumberFormat="1" applyFont="1" applyFill="1" applyBorder="1"/>
    <xf numFmtId="4" fontId="3" fillId="6" borderId="26" xfId="0" applyNumberFormat="1" applyFont="1" applyFill="1" applyBorder="1"/>
    <xf numFmtId="4" fontId="0" fillId="6" borderId="9" xfId="0" applyNumberFormat="1" applyFont="1" applyFill="1" applyBorder="1" applyAlignment="1">
      <alignment horizontal="right"/>
    </xf>
    <xf numFmtId="4" fontId="3" fillId="6" borderId="9" xfId="0" applyNumberFormat="1" applyFont="1" applyFill="1" applyBorder="1"/>
    <xf numFmtId="0" fontId="1" fillId="4" borderId="10" xfId="0" applyFont="1" applyFill="1" applyBorder="1"/>
    <xf numFmtId="0" fontId="2" fillId="4" borderId="11" xfId="0" applyFont="1" applyFill="1" applyBorder="1" applyAlignment="1">
      <alignment wrapText="1"/>
    </xf>
    <xf numFmtId="4" fontId="10" fillId="7" borderId="11" xfId="0" applyNumberFormat="1" applyFont="1" applyFill="1" applyBorder="1" applyAlignment="1">
      <alignment horizontal="right"/>
    </xf>
    <xf numFmtId="4" fontId="0" fillId="7" borderId="11" xfId="0" applyNumberFormat="1" applyFont="1" applyFill="1" applyBorder="1" applyAlignment="1">
      <alignment horizontal="right"/>
    </xf>
    <xf numFmtId="4" fontId="0" fillId="7" borderId="11" xfId="0" applyNumberFormat="1" applyFont="1" applyFill="1" applyBorder="1"/>
    <xf numFmtId="0" fontId="0" fillId="0" borderId="13" xfId="0" applyBorder="1"/>
    <xf numFmtId="0" fontId="1" fillId="0" borderId="14" xfId="0" applyFont="1" applyBorder="1"/>
    <xf numFmtId="0" fontId="4" fillId="0" borderId="0" xfId="0" applyFont="1"/>
    <xf numFmtId="0" fontId="1" fillId="0" borderId="2" xfId="0" applyFont="1" applyBorder="1"/>
    <xf numFmtId="0" fontId="0" fillId="0" borderId="2" xfId="0" applyBorder="1"/>
    <xf numFmtId="4" fontId="1" fillId="0" borderId="16" xfId="0" applyNumberFormat="1" applyFont="1" applyBorder="1"/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2" fillId="5" borderId="1" xfId="0" applyFont="1" applyFill="1" applyBorder="1" applyAlignment="1">
      <alignment horizontal="left" vertical="center" wrapText="1"/>
    </xf>
    <xf numFmtId="0" fontId="2" fillId="5" borderId="12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2" xfId="0" applyBorder="1" applyAlignment="1">
      <alignment horizontal="center"/>
    </xf>
    <xf numFmtId="4" fontId="0" fillId="0" borderId="0" xfId="0" applyNumberFormat="1" applyAlignment="1">
      <alignment horizontal="center"/>
    </xf>
    <xf numFmtId="4" fontId="0" fillId="0" borderId="13" xfId="0" applyNumberFormat="1" applyBorder="1" applyAlignment="1">
      <alignment horizontal="center"/>
    </xf>
    <xf numFmtId="4" fontId="0" fillId="0" borderId="0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6" xfId="0" applyBorder="1" applyAlignment="1">
      <alignment horizontal="center"/>
    </xf>
    <xf numFmtId="4" fontId="1" fillId="0" borderId="5" xfId="0" applyNumberFormat="1" applyFont="1" applyBorder="1" applyAlignment="1">
      <alignment horizontal="right" vertical="center"/>
    </xf>
    <xf numFmtId="4" fontId="1" fillId="0" borderId="6" xfId="0" applyNumberFormat="1" applyFont="1" applyBorder="1" applyAlignment="1">
      <alignment horizontal="right" vertical="center"/>
    </xf>
    <xf numFmtId="4" fontId="0" fillId="0" borderId="21" xfId="0" applyNumberFormat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4" fontId="0" fillId="0" borderId="12" xfId="0" applyNumberFormat="1" applyBorder="1" applyAlignment="1">
      <alignment horizontal="center"/>
    </xf>
    <xf numFmtId="4" fontId="0" fillId="0" borderId="24" xfId="0" applyNumberFormat="1" applyBorder="1" applyAlignment="1">
      <alignment horizontal="center"/>
    </xf>
    <xf numFmtId="4" fontId="0" fillId="0" borderId="3" xfId="0" applyNumberFormat="1" applyBorder="1" applyAlignment="1">
      <alignment horizontal="center"/>
    </xf>
    <xf numFmtId="4" fontId="0" fillId="0" borderId="15" xfId="0" applyNumberFormat="1" applyBorder="1" applyAlignment="1">
      <alignment horizontal="center"/>
    </xf>
    <xf numFmtId="4" fontId="0" fillId="0" borderId="22" xfId="0" applyNumberFormat="1" applyBorder="1" applyAlignment="1">
      <alignment horizontal="center"/>
    </xf>
    <xf numFmtId="4" fontId="0" fillId="0" borderId="27" xfId="0" applyNumberFormat="1" applyBorder="1" applyAlignment="1">
      <alignment horizontal="center"/>
    </xf>
    <xf numFmtId="4" fontId="0" fillId="0" borderId="4" xfId="0" applyNumberFormat="1" applyBorder="1" applyAlignment="1">
      <alignment horizontal="center"/>
    </xf>
    <xf numFmtId="4" fontId="0" fillId="0" borderId="14" xfId="0" applyNumberFormat="1" applyBorder="1" applyAlignment="1">
      <alignment horizontal="center"/>
    </xf>
    <xf numFmtId="4" fontId="0" fillId="0" borderId="1" xfId="0" applyNumberFormat="1" applyBorder="1" applyAlignment="1">
      <alignment horizontal="center" shrinkToFit="1"/>
    </xf>
    <xf numFmtId="4" fontId="0" fillId="0" borderId="12" xfId="0" applyNumberFormat="1" applyBorder="1" applyAlignment="1">
      <alignment horizontal="center" shrinkToFit="1"/>
    </xf>
    <xf numFmtId="0" fontId="0" fillId="0" borderId="4" xfId="0" applyBorder="1" applyAlignment="1">
      <alignment horizontal="center"/>
    </xf>
    <xf numFmtId="0" fontId="0" fillId="0" borderId="14" xfId="0" applyBorder="1" applyAlignment="1">
      <alignment horizontal="center"/>
    </xf>
    <xf numFmtId="4" fontId="0" fillId="0" borderId="5" xfId="0" applyNumberFormat="1" applyBorder="1" applyAlignment="1">
      <alignment horizontal="right" vertical="center"/>
    </xf>
    <xf numFmtId="4" fontId="0" fillId="0" borderId="7" xfId="0" applyNumberFormat="1" applyBorder="1" applyAlignment="1">
      <alignment horizontal="right" vertical="center"/>
    </xf>
    <xf numFmtId="4" fontId="0" fillId="0" borderId="6" xfId="0" applyNumberFormat="1" applyBorder="1" applyAlignment="1">
      <alignment horizontal="right" vertical="center"/>
    </xf>
    <xf numFmtId="4" fontId="0" fillId="0" borderId="5" xfId="0" applyNumberFormat="1" applyBorder="1" applyAlignment="1">
      <alignment horizontal="center" vertical="center"/>
    </xf>
    <xf numFmtId="4" fontId="0" fillId="0" borderId="7" xfId="0" applyNumberFormat="1" applyBorder="1" applyAlignment="1">
      <alignment horizontal="center" vertical="center"/>
    </xf>
    <xf numFmtId="0" fontId="4" fillId="11" borderId="3" xfId="0" applyFont="1" applyFill="1" applyBorder="1"/>
    <xf numFmtId="4" fontId="3" fillId="11" borderId="3" xfId="0" applyNumberFormat="1" applyFont="1" applyFill="1" applyBorder="1" applyAlignment="1">
      <alignment horizontal="right"/>
    </xf>
    <xf numFmtId="0" fontId="4" fillId="11" borderId="4" xfId="0" applyFont="1" applyFill="1" applyBorder="1"/>
    <xf numFmtId="4" fontId="3" fillId="11" borderId="4" xfId="0" applyNumberFormat="1" applyFont="1" applyFill="1" applyBorder="1" applyAlignment="1">
      <alignment horizontal="right"/>
    </xf>
    <xf numFmtId="4" fontId="0" fillId="11" borderId="3" xfId="0" applyNumberFormat="1" applyFont="1" applyFill="1" applyBorder="1" applyAlignment="1">
      <alignment horizontal="right"/>
    </xf>
    <xf numFmtId="4" fontId="0" fillId="11" borderId="4" xfId="0" applyNumberFormat="1" applyFont="1" applyFill="1" applyBorder="1" applyAlignment="1">
      <alignment horizontal="right"/>
    </xf>
    <xf numFmtId="0" fontId="0" fillId="0" borderId="0" xfId="0" applyFont="1" applyBorder="1"/>
    <xf numFmtId="4" fontId="3" fillId="11" borderId="0" xfId="0" applyNumberFormat="1" applyFont="1" applyFill="1" applyBorder="1"/>
    <xf numFmtId="4" fontId="0" fillId="11" borderId="0" xfId="0" applyNumberFormat="1" applyFont="1" applyFill="1" applyBorder="1" applyAlignment="1">
      <alignment horizontal="right"/>
    </xf>
    <xf numFmtId="4" fontId="0" fillId="11" borderId="0" xfId="0" applyNumberFormat="1" applyFont="1" applyFill="1" applyBorder="1"/>
    <xf numFmtId="4" fontId="0" fillId="6" borderId="16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9"/>
  <sheetViews>
    <sheetView workbookViewId="0">
      <selection activeCell="F157" sqref="F157"/>
    </sheetView>
  </sheetViews>
  <sheetFormatPr defaultRowHeight="15" x14ac:dyDescent="0.25"/>
  <cols>
    <col min="1" max="1" width="7.5703125" customWidth="1"/>
    <col min="2" max="2" width="47.28515625" style="2" customWidth="1"/>
    <col min="3" max="4" width="14.42578125" style="35" customWidth="1"/>
    <col min="5" max="5" width="12.140625" style="35" customWidth="1"/>
    <col min="6" max="6" width="5.85546875" style="35" customWidth="1"/>
    <col min="7" max="7" width="8.85546875" style="35" customWidth="1"/>
  </cols>
  <sheetData>
    <row r="1" spans="1:7" ht="15.75" x14ac:dyDescent="0.25">
      <c r="A1" t="s">
        <v>99</v>
      </c>
      <c r="C1" s="77" t="s">
        <v>98</v>
      </c>
    </row>
    <row r="2" spans="1:7" ht="10.5" customHeight="1" x14ac:dyDescent="0.25"/>
    <row r="3" spans="1:7" x14ac:dyDescent="0.25">
      <c r="A3" s="2" t="s">
        <v>150</v>
      </c>
    </row>
    <row r="4" spans="1:7" x14ac:dyDescent="0.25">
      <c r="A4" s="210" t="s">
        <v>151</v>
      </c>
      <c r="B4" s="210"/>
    </row>
    <row r="5" spans="1:7" x14ac:dyDescent="0.25">
      <c r="B5" s="76"/>
      <c r="D5" s="36" t="s">
        <v>93</v>
      </c>
      <c r="E5" s="36"/>
      <c r="F5" s="36"/>
    </row>
    <row r="6" spans="1:7" x14ac:dyDescent="0.25">
      <c r="A6" s="1"/>
      <c r="B6" s="77" t="s">
        <v>152</v>
      </c>
      <c r="D6" s="36"/>
      <c r="E6" s="36"/>
      <c r="F6" s="36"/>
    </row>
    <row r="8" spans="1:7" x14ac:dyDescent="0.25">
      <c r="A8" s="206" t="s">
        <v>10</v>
      </c>
      <c r="B8" s="208" t="s">
        <v>0</v>
      </c>
      <c r="C8" s="63" t="s">
        <v>3</v>
      </c>
      <c r="D8" s="64" t="s">
        <v>107</v>
      </c>
      <c r="E8" s="64" t="s">
        <v>106</v>
      </c>
      <c r="F8" s="64" t="s">
        <v>149</v>
      </c>
      <c r="G8" s="64" t="s">
        <v>104</v>
      </c>
    </row>
    <row r="9" spans="1:7" ht="15.75" thickBot="1" x14ac:dyDescent="0.3">
      <c r="A9" s="213"/>
      <c r="B9" s="214"/>
      <c r="C9" s="91" t="s">
        <v>103</v>
      </c>
      <c r="D9" s="92" t="s">
        <v>105</v>
      </c>
      <c r="E9" s="92"/>
      <c r="F9" s="92"/>
      <c r="G9" s="92" t="s">
        <v>118</v>
      </c>
    </row>
    <row r="10" spans="1:7" ht="23.25" customHeight="1" thickBot="1" x14ac:dyDescent="0.3">
      <c r="A10" s="96">
        <v>6</v>
      </c>
      <c r="B10" s="97" t="s">
        <v>1</v>
      </c>
      <c r="C10" s="98">
        <f>SUM(C23+C27+C32+C38+C45+C47+C11)</f>
        <v>7587470.9099999992</v>
      </c>
      <c r="D10" s="98">
        <f>SUM(D23+D27+D32+D38+D45+D47+D11)</f>
        <v>7564911.7899999991</v>
      </c>
      <c r="E10" s="98">
        <f>SUM(E23+E27+E32+E38+E45+E47+E11)</f>
        <v>21841.920000000027</v>
      </c>
      <c r="F10" s="174">
        <f>SUM(D10/C10)</f>
        <v>0.99702679321376142</v>
      </c>
      <c r="G10" s="105">
        <f>SUM(D10/C10)*100</f>
        <v>99.702679321376138</v>
      </c>
    </row>
    <row r="11" spans="1:7" ht="26.25" customHeight="1" x14ac:dyDescent="0.25">
      <c r="A11" s="93" t="s">
        <v>4</v>
      </c>
      <c r="B11" s="94" t="s">
        <v>75</v>
      </c>
      <c r="C11" s="95">
        <f>SUM(C14+C21)</f>
        <v>997432</v>
      </c>
      <c r="D11" s="95">
        <f>SUM(D14+D21)</f>
        <v>936379.19</v>
      </c>
      <c r="E11" s="99">
        <f>SUM(D11-C11)</f>
        <v>-61052.810000000056</v>
      </c>
      <c r="F11" s="99">
        <f>SUM(D11/C11)</f>
        <v>0.93879000272700286</v>
      </c>
      <c r="G11" s="105">
        <f>SUM(D11/C11)*100</f>
        <v>93.879000272700281</v>
      </c>
    </row>
    <row r="12" spans="1:7" ht="23.1" customHeight="1" x14ac:dyDescent="0.25">
      <c r="A12" s="11">
        <v>671110</v>
      </c>
      <c r="B12" s="125" t="s">
        <v>77</v>
      </c>
      <c r="C12" s="38">
        <v>696932</v>
      </c>
      <c r="D12" s="39">
        <v>696932</v>
      </c>
      <c r="E12" s="100">
        <f>SUM(D12-C12)</f>
        <v>0</v>
      </c>
      <c r="F12" s="99">
        <f t="shared" ref="F12:F13" si="0">SUM(D12/C12)</f>
        <v>1</v>
      </c>
      <c r="G12" s="104">
        <f>SUM(D12/C12)*100</f>
        <v>100</v>
      </c>
    </row>
    <row r="13" spans="1:7" ht="17.25" customHeight="1" x14ac:dyDescent="0.25">
      <c r="A13" s="23">
        <v>67121</v>
      </c>
      <c r="B13" s="20" t="s">
        <v>66</v>
      </c>
      <c r="C13" s="39">
        <v>29000</v>
      </c>
      <c r="D13" s="39">
        <v>29000</v>
      </c>
      <c r="E13" s="100">
        <f>SUM(D13-C13)</f>
        <v>0</v>
      </c>
      <c r="F13" s="99">
        <f t="shared" si="0"/>
        <v>1</v>
      </c>
      <c r="G13" s="87">
        <f t="shared" ref="G13:G46" si="1">SUM(D13/C13)*100</f>
        <v>100</v>
      </c>
    </row>
    <row r="14" spans="1:7" x14ac:dyDescent="0.25">
      <c r="A14" s="19"/>
      <c r="B14" s="73" t="s">
        <v>67</v>
      </c>
      <c r="C14" s="84">
        <f>SUM(C12+C13)</f>
        <v>725932</v>
      </c>
      <c r="D14" s="85">
        <f>SUM(D12+D13)</f>
        <v>725932</v>
      </c>
      <c r="E14" s="101">
        <f>SUM(D14-C14)</f>
        <v>0</v>
      </c>
      <c r="F14" s="101">
        <f>SUM(D14/C14)</f>
        <v>1</v>
      </c>
      <c r="G14" s="106">
        <f t="shared" si="1"/>
        <v>100</v>
      </c>
    </row>
    <row r="15" spans="1:7" ht="26.25" x14ac:dyDescent="0.25">
      <c r="A15" s="21">
        <v>671111</v>
      </c>
      <c r="B15" s="4" t="s">
        <v>153</v>
      </c>
      <c r="C15" s="38">
        <v>150000</v>
      </c>
      <c r="D15" s="39">
        <v>150043</v>
      </c>
      <c r="E15" s="100">
        <f t="shared" ref="E15:E46" si="2">SUM(D15-C15)</f>
        <v>43</v>
      </c>
      <c r="F15" s="178">
        <f t="shared" ref="F15:F20" si="3">SUM(D15/C15)</f>
        <v>1.0002866666666668</v>
      </c>
      <c r="G15" s="87">
        <f t="shared" si="1"/>
        <v>100.02866666666668</v>
      </c>
    </row>
    <row r="16" spans="1:7" ht="21.75" customHeight="1" x14ac:dyDescent="0.25">
      <c r="A16" s="23">
        <v>671112</v>
      </c>
      <c r="B16" s="20" t="s">
        <v>65</v>
      </c>
      <c r="C16" s="39">
        <v>6500</v>
      </c>
      <c r="D16" s="39">
        <v>6446</v>
      </c>
      <c r="E16" s="100">
        <f t="shared" si="2"/>
        <v>-54</v>
      </c>
      <c r="F16" s="178">
        <f t="shared" si="3"/>
        <v>0.99169230769230765</v>
      </c>
      <c r="G16" s="87">
        <f t="shared" si="1"/>
        <v>99.169230769230765</v>
      </c>
    </row>
    <row r="17" spans="1:7" ht="21.75" customHeight="1" x14ac:dyDescent="0.25">
      <c r="A17" s="24">
        <v>671113</v>
      </c>
      <c r="B17" s="20" t="s">
        <v>108</v>
      </c>
      <c r="C17" s="39">
        <v>7000</v>
      </c>
      <c r="D17" s="39">
        <v>5301</v>
      </c>
      <c r="E17" s="100">
        <f t="shared" si="2"/>
        <v>-1699</v>
      </c>
      <c r="F17" s="178">
        <f t="shared" si="3"/>
        <v>0.75728571428571434</v>
      </c>
      <c r="G17" s="87">
        <f t="shared" si="1"/>
        <v>75.728571428571428</v>
      </c>
    </row>
    <row r="18" spans="1:7" ht="26.25" customHeight="1" x14ac:dyDescent="0.25">
      <c r="A18" s="24">
        <v>671114</v>
      </c>
      <c r="B18" s="20" t="s">
        <v>80</v>
      </c>
      <c r="C18" s="39">
        <v>58000</v>
      </c>
      <c r="D18" s="39">
        <v>48143.19</v>
      </c>
      <c r="E18" s="100">
        <f t="shared" si="2"/>
        <v>-9856.8099999999977</v>
      </c>
      <c r="F18" s="178">
        <f t="shared" si="3"/>
        <v>0.83005499999999999</v>
      </c>
      <c r="G18" s="87">
        <f t="shared" si="1"/>
        <v>83.005499999999998</v>
      </c>
    </row>
    <row r="19" spans="1:7" ht="27" customHeight="1" x14ac:dyDescent="0.25">
      <c r="A19" s="24">
        <v>671115</v>
      </c>
      <c r="B19" s="20" t="s">
        <v>154</v>
      </c>
      <c r="C19" s="39">
        <v>0</v>
      </c>
      <c r="D19" s="39">
        <v>514</v>
      </c>
      <c r="E19" s="100">
        <f t="shared" si="2"/>
        <v>514</v>
      </c>
      <c r="F19" s="178">
        <v>0</v>
      </c>
      <c r="G19" s="87">
        <v>0</v>
      </c>
    </row>
    <row r="20" spans="1:7" ht="24" customHeight="1" x14ac:dyDescent="0.25">
      <c r="A20" s="24">
        <v>671211</v>
      </c>
      <c r="B20" s="20" t="s">
        <v>82</v>
      </c>
      <c r="C20" s="39">
        <v>50000</v>
      </c>
      <c r="D20" s="39">
        <v>0</v>
      </c>
      <c r="E20" s="100">
        <f t="shared" si="2"/>
        <v>-50000</v>
      </c>
      <c r="F20" s="178">
        <f t="shared" si="3"/>
        <v>0</v>
      </c>
      <c r="G20" s="87">
        <f t="shared" si="1"/>
        <v>0</v>
      </c>
    </row>
    <row r="21" spans="1:7" ht="18.75" customHeight="1" x14ac:dyDescent="0.25">
      <c r="A21" s="24"/>
      <c r="B21" s="73" t="s">
        <v>68</v>
      </c>
      <c r="C21" s="75">
        <f>SUM(C15:C20)</f>
        <v>271500</v>
      </c>
      <c r="D21" s="75">
        <f>SUM(D15:D20)</f>
        <v>210447.19</v>
      </c>
      <c r="E21" s="102">
        <f t="shared" si="2"/>
        <v>-61052.81</v>
      </c>
      <c r="F21" s="102">
        <f>SUM(D21/C21)</f>
        <v>0.77512777163904234</v>
      </c>
      <c r="G21" s="106">
        <f t="shared" si="1"/>
        <v>77.512777163904232</v>
      </c>
    </row>
    <row r="22" spans="1:7" ht="18" customHeight="1" x14ac:dyDescent="0.25">
      <c r="A22" s="211" t="s">
        <v>5</v>
      </c>
      <c r="B22" s="212"/>
      <c r="C22" s="41"/>
      <c r="D22" s="39"/>
      <c r="E22" s="100">
        <f t="shared" si="2"/>
        <v>0</v>
      </c>
      <c r="F22" s="100"/>
      <c r="G22" s="87"/>
    </row>
    <row r="23" spans="1:7" ht="24" customHeight="1" x14ac:dyDescent="0.25">
      <c r="A23" s="71" t="s">
        <v>6</v>
      </c>
      <c r="B23" s="67" t="s">
        <v>7</v>
      </c>
      <c r="C23" s="89">
        <f>SUM(C24:C26)</f>
        <v>37286.6</v>
      </c>
      <c r="D23" s="89">
        <f t="shared" ref="D23:G23" si="4">SUM(D24:D26)</f>
        <v>20150</v>
      </c>
      <c r="E23" s="89">
        <f t="shared" si="4"/>
        <v>-11150</v>
      </c>
      <c r="F23" s="89">
        <f t="shared" si="4"/>
        <v>0.25666666666666665</v>
      </c>
      <c r="G23" s="89">
        <f t="shared" si="4"/>
        <v>125.66666666666666</v>
      </c>
    </row>
    <row r="24" spans="1:7" ht="26.25" x14ac:dyDescent="0.25">
      <c r="A24" s="11">
        <v>66314</v>
      </c>
      <c r="B24" s="68" t="s">
        <v>86</v>
      </c>
      <c r="C24" s="42">
        <v>15000</v>
      </c>
      <c r="D24" s="39">
        <v>3850</v>
      </c>
      <c r="E24" s="100">
        <f t="shared" si="2"/>
        <v>-11150</v>
      </c>
      <c r="F24" s="103">
        <f t="shared" ref="F24" si="5">SUM(D24/C24)</f>
        <v>0.25666666666666665</v>
      </c>
      <c r="G24" s="87">
        <f t="shared" si="1"/>
        <v>25.666666666666664</v>
      </c>
    </row>
    <row r="25" spans="1:7" ht="21.75" customHeight="1" x14ac:dyDescent="0.25">
      <c r="A25" s="19">
        <v>66324</v>
      </c>
      <c r="B25" s="88" t="s">
        <v>109</v>
      </c>
      <c r="C25" s="42">
        <v>16300</v>
      </c>
      <c r="D25" s="39">
        <v>16300</v>
      </c>
      <c r="E25" s="100">
        <f t="shared" si="2"/>
        <v>0</v>
      </c>
      <c r="F25" s="103">
        <v>0</v>
      </c>
      <c r="G25" s="87">
        <f t="shared" si="1"/>
        <v>100</v>
      </c>
    </row>
    <row r="26" spans="1:7" ht="21.75" customHeight="1" x14ac:dyDescent="0.25">
      <c r="A26" s="19">
        <v>92211</v>
      </c>
      <c r="B26" s="88" t="s">
        <v>155</v>
      </c>
      <c r="C26" s="42">
        <v>5986.6</v>
      </c>
      <c r="D26" s="39">
        <v>0</v>
      </c>
      <c r="E26" s="100">
        <v>0</v>
      </c>
      <c r="F26" s="103">
        <v>0</v>
      </c>
      <c r="G26" s="87">
        <f t="shared" si="1"/>
        <v>0</v>
      </c>
    </row>
    <row r="27" spans="1:7" ht="24" customHeight="1" x14ac:dyDescent="0.25">
      <c r="A27" s="71" t="s">
        <v>8</v>
      </c>
      <c r="B27" s="69" t="s">
        <v>9</v>
      </c>
      <c r="C27" s="89">
        <f>SUM(C28:C31)</f>
        <v>173741.25</v>
      </c>
      <c r="D27" s="89">
        <f t="shared" ref="D27:F27" si="6">SUM(D28:D31)</f>
        <v>134700.94</v>
      </c>
      <c r="E27" s="89">
        <f t="shared" si="6"/>
        <v>-20799.059999999987</v>
      </c>
      <c r="F27" s="89">
        <f t="shared" si="6"/>
        <v>1.7300596666666666</v>
      </c>
      <c r="G27" s="107">
        <f t="shared" si="1"/>
        <v>77.529625232925397</v>
      </c>
    </row>
    <row r="28" spans="1:7" ht="19.5" customHeight="1" x14ac:dyDescent="0.25">
      <c r="A28" s="11">
        <v>64132</v>
      </c>
      <c r="B28" s="25" t="s">
        <v>2</v>
      </c>
      <c r="C28" s="43">
        <v>500</v>
      </c>
      <c r="D28" s="39">
        <v>195.99</v>
      </c>
      <c r="E28" s="100">
        <f t="shared" si="2"/>
        <v>-304.01</v>
      </c>
      <c r="F28" s="103">
        <f t="shared" ref="F28:F51" si="7">SUM(D28/C28)</f>
        <v>0.39198</v>
      </c>
      <c r="G28" s="87">
        <f t="shared" si="1"/>
        <v>39.198</v>
      </c>
    </row>
    <row r="29" spans="1:7" ht="27" customHeight="1" x14ac:dyDescent="0.25">
      <c r="A29" s="119">
        <v>66151</v>
      </c>
      <c r="B29" s="4" t="s">
        <v>69</v>
      </c>
      <c r="C29" s="44">
        <v>150000</v>
      </c>
      <c r="D29" s="39">
        <v>132221.95000000001</v>
      </c>
      <c r="E29" s="100">
        <f t="shared" si="2"/>
        <v>-17778.049999999988</v>
      </c>
      <c r="F29" s="103">
        <f t="shared" si="7"/>
        <v>0.88147966666666677</v>
      </c>
      <c r="G29" s="87">
        <f t="shared" si="1"/>
        <v>88.147966666666676</v>
      </c>
    </row>
    <row r="30" spans="1:7" ht="27" customHeight="1" x14ac:dyDescent="0.25">
      <c r="A30" s="19">
        <v>65268</v>
      </c>
      <c r="B30" s="20" t="s">
        <v>71</v>
      </c>
      <c r="C30" s="39">
        <v>5000</v>
      </c>
      <c r="D30" s="39">
        <v>2283</v>
      </c>
      <c r="E30" s="100">
        <f t="shared" si="2"/>
        <v>-2717</v>
      </c>
      <c r="F30" s="103">
        <f t="shared" si="7"/>
        <v>0.45660000000000001</v>
      </c>
      <c r="G30" s="87">
        <f t="shared" si="1"/>
        <v>45.660000000000004</v>
      </c>
    </row>
    <row r="31" spans="1:7" ht="27" customHeight="1" x14ac:dyDescent="0.25">
      <c r="A31" s="19">
        <v>92211</v>
      </c>
      <c r="B31" s="20" t="s">
        <v>155</v>
      </c>
      <c r="C31" s="44">
        <v>18241.25</v>
      </c>
      <c r="D31" s="39"/>
      <c r="E31" s="100"/>
      <c r="F31" s="103"/>
      <c r="G31" s="87"/>
    </row>
    <row r="32" spans="1:7" ht="24" customHeight="1" x14ac:dyDescent="0.25">
      <c r="A32" s="71" t="s">
        <v>11</v>
      </c>
      <c r="B32" s="6" t="s">
        <v>12</v>
      </c>
      <c r="C32" s="89">
        <f>SUM(C33:C37)</f>
        <v>63000</v>
      </c>
      <c r="D32" s="89">
        <f t="shared" ref="D32:E32" si="8">SUM(D33:D37)</f>
        <v>119076.94</v>
      </c>
      <c r="E32" s="89">
        <f t="shared" si="8"/>
        <v>61804.139999999992</v>
      </c>
      <c r="F32" s="103">
        <f t="shared" si="7"/>
        <v>1.8901101587301588</v>
      </c>
      <c r="G32" s="107">
        <f t="shared" si="1"/>
        <v>189.01101587301588</v>
      </c>
    </row>
    <row r="33" spans="1:7" ht="26.25" x14ac:dyDescent="0.25">
      <c r="A33" s="26">
        <v>63414</v>
      </c>
      <c r="B33" s="27" t="s">
        <v>72</v>
      </c>
      <c r="C33" s="45">
        <v>15000</v>
      </c>
      <c r="D33" s="39">
        <v>7314.24</v>
      </c>
      <c r="E33" s="100">
        <f t="shared" si="2"/>
        <v>-7685.76</v>
      </c>
      <c r="F33" s="103">
        <f t="shared" si="7"/>
        <v>0.48761599999999999</v>
      </c>
      <c r="G33" s="87">
        <f t="shared" si="1"/>
        <v>48.761600000000001</v>
      </c>
    </row>
    <row r="34" spans="1:7" ht="28.5" customHeight="1" x14ac:dyDescent="0.25">
      <c r="A34" s="119">
        <v>65264</v>
      </c>
      <c r="B34" s="22" t="s">
        <v>52</v>
      </c>
      <c r="C34" s="46">
        <v>37000</v>
      </c>
      <c r="D34" s="39">
        <v>106477.7</v>
      </c>
      <c r="E34" s="100">
        <f t="shared" si="2"/>
        <v>69477.7</v>
      </c>
      <c r="F34" s="103">
        <f t="shared" si="7"/>
        <v>2.8777756756756756</v>
      </c>
      <c r="G34" s="87">
        <f t="shared" si="1"/>
        <v>287.77756756756759</v>
      </c>
    </row>
    <row r="35" spans="1:7" ht="29.25" customHeight="1" x14ac:dyDescent="0.25">
      <c r="A35" s="119">
        <v>65268</v>
      </c>
      <c r="B35" s="20" t="s">
        <v>71</v>
      </c>
      <c r="C35" s="46">
        <v>87</v>
      </c>
      <c r="D35" s="39">
        <v>167</v>
      </c>
      <c r="E35" s="100">
        <f t="shared" si="2"/>
        <v>80</v>
      </c>
      <c r="F35" s="103">
        <f t="shared" si="7"/>
        <v>1.9195402298850575</v>
      </c>
      <c r="G35" s="87">
        <f t="shared" si="1"/>
        <v>191.95402298850576</v>
      </c>
    </row>
    <row r="36" spans="1:7" ht="27.75" customHeight="1" x14ac:dyDescent="0.25">
      <c r="A36" s="11">
        <v>65269</v>
      </c>
      <c r="B36" s="4" t="s">
        <v>157</v>
      </c>
      <c r="C36" s="44">
        <v>5185.8</v>
      </c>
      <c r="D36" s="39">
        <v>5118</v>
      </c>
      <c r="E36" s="100">
        <f t="shared" si="2"/>
        <v>-67.800000000000182</v>
      </c>
      <c r="F36" s="103">
        <f t="shared" si="7"/>
        <v>0.98692583593659611</v>
      </c>
      <c r="G36" s="87">
        <f t="shared" si="1"/>
        <v>98.692583593659606</v>
      </c>
    </row>
    <row r="37" spans="1:7" ht="27.75" customHeight="1" x14ac:dyDescent="0.25">
      <c r="A37" s="19">
        <v>92211</v>
      </c>
      <c r="B37" s="22" t="s">
        <v>155</v>
      </c>
      <c r="C37" s="46">
        <v>5727.2</v>
      </c>
      <c r="D37" s="39"/>
      <c r="E37" s="100"/>
      <c r="F37" s="103"/>
      <c r="G37" s="87"/>
    </row>
    <row r="38" spans="1:7" s="32" customFormat="1" ht="24" customHeight="1" x14ac:dyDescent="0.25">
      <c r="A38" s="71" t="s">
        <v>13</v>
      </c>
      <c r="B38" s="6" t="s">
        <v>87</v>
      </c>
      <c r="C38" s="50">
        <f>SUM(C39:C41)</f>
        <v>5960060</v>
      </c>
      <c r="D38" s="50">
        <f t="shared" ref="D38:E38" si="9">SUM(D39:D41)</f>
        <v>6013741.3300000001</v>
      </c>
      <c r="E38" s="50">
        <f t="shared" si="9"/>
        <v>53741.330000000075</v>
      </c>
      <c r="F38" s="103">
        <f t="shared" si="7"/>
        <v>1.0090068438908333</v>
      </c>
      <c r="G38" s="107">
        <f t="shared" si="1"/>
        <v>100.90068438908332</v>
      </c>
    </row>
    <row r="39" spans="1:7" ht="30" customHeight="1" x14ac:dyDescent="0.25">
      <c r="A39" s="31">
        <v>636121</v>
      </c>
      <c r="B39" s="33" t="s">
        <v>78</v>
      </c>
      <c r="C39" s="47">
        <v>10000</v>
      </c>
      <c r="D39" s="48">
        <v>12496</v>
      </c>
      <c r="E39" s="100">
        <f t="shared" si="2"/>
        <v>2496</v>
      </c>
      <c r="F39" s="103">
        <f t="shared" si="7"/>
        <v>1.2496</v>
      </c>
      <c r="G39" s="87">
        <f t="shared" si="1"/>
        <v>124.96000000000001</v>
      </c>
    </row>
    <row r="40" spans="1:7" ht="29.25" customHeight="1" x14ac:dyDescent="0.25">
      <c r="A40" s="120">
        <v>63612</v>
      </c>
      <c r="B40" s="33" t="s">
        <v>79</v>
      </c>
      <c r="C40" s="184">
        <v>5950000</v>
      </c>
      <c r="D40" s="40">
        <v>6001245.3300000001</v>
      </c>
      <c r="E40" s="100">
        <f t="shared" si="2"/>
        <v>51245.330000000075</v>
      </c>
      <c r="F40" s="103">
        <f t="shared" si="7"/>
        <v>1.0086126605042016</v>
      </c>
      <c r="G40" s="87">
        <f t="shared" si="1"/>
        <v>100.86126605042016</v>
      </c>
    </row>
    <row r="41" spans="1:7" ht="29.25" customHeight="1" x14ac:dyDescent="0.25">
      <c r="A41" s="78">
        <v>92211</v>
      </c>
      <c r="B41" s="33" t="s">
        <v>156</v>
      </c>
      <c r="C41" s="49">
        <v>60</v>
      </c>
      <c r="D41" s="40"/>
      <c r="E41" s="100"/>
      <c r="F41" s="103"/>
      <c r="G41" s="87"/>
    </row>
    <row r="42" spans="1:7" ht="24" customHeight="1" x14ac:dyDescent="0.25">
      <c r="A42" s="82"/>
      <c r="B42" s="10"/>
      <c r="C42" s="57"/>
      <c r="D42" s="57" t="s">
        <v>101</v>
      </c>
      <c r="E42" s="57"/>
      <c r="F42" s="57"/>
      <c r="G42" s="57"/>
    </row>
    <row r="43" spans="1:7" ht="17.100000000000001" customHeight="1" x14ac:dyDescent="0.25">
      <c r="A43" s="206" t="s">
        <v>10</v>
      </c>
      <c r="B43" s="208" t="s">
        <v>0</v>
      </c>
      <c r="C43" s="63" t="s">
        <v>3</v>
      </c>
      <c r="D43" s="64" t="s">
        <v>107</v>
      </c>
      <c r="E43" s="64" t="s">
        <v>106</v>
      </c>
      <c r="F43" s="64" t="s">
        <v>149</v>
      </c>
      <c r="G43" s="64" t="s">
        <v>104</v>
      </c>
    </row>
    <row r="44" spans="1:7" ht="17.100000000000001" customHeight="1" x14ac:dyDescent="0.25">
      <c r="A44" s="213"/>
      <c r="B44" s="214"/>
      <c r="C44" s="91" t="s">
        <v>103</v>
      </c>
      <c r="D44" s="92" t="s">
        <v>105</v>
      </c>
      <c r="E44" s="92"/>
      <c r="F44" s="92"/>
      <c r="G44" s="92" t="s">
        <v>118</v>
      </c>
    </row>
    <row r="45" spans="1:7" ht="27" customHeight="1" x14ac:dyDescent="0.25">
      <c r="A45" s="71" t="s">
        <v>14</v>
      </c>
      <c r="B45" s="6" t="s">
        <v>15</v>
      </c>
      <c r="C45" s="50">
        <f>C46</f>
        <v>95000</v>
      </c>
      <c r="D45" s="50">
        <f>D46</f>
        <v>95000</v>
      </c>
      <c r="E45" s="103">
        <f t="shared" si="2"/>
        <v>0</v>
      </c>
      <c r="F45" s="103">
        <f t="shared" si="7"/>
        <v>1</v>
      </c>
      <c r="G45" s="107">
        <f t="shared" si="1"/>
        <v>100</v>
      </c>
    </row>
    <row r="46" spans="1:7" ht="27" customHeight="1" x14ac:dyDescent="0.25">
      <c r="A46" s="78">
        <v>63613</v>
      </c>
      <c r="B46" s="22" t="s">
        <v>84</v>
      </c>
      <c r="C46" s="39">
        <v>95000</v>
      </c>
      <c r="D46" s="39">
        <v>95000</v>
      </c>
      <c r="E46" s="100">
        <f t="shared" si="2"/>
        <v>0</v>
      </c>
      <c r="F46" s="103">
        <f t="shared" si="7"/>
        <v>1</v>
      </c>
      <c r="G46" s="87">
        <f t="shared" si="1"/>
        <v>100</v>
      </c>
    </row>
    <row r="47" spans="1:7" ht="27" customHeight="1" x14ac:dyDescent="0.25">
      <c r="A47" s="72" t="s">
        <v>16</v>
      </c>
      <c r="B47" s="6" t="s">
        <v>88</v>
      </c>
      <c r="C47" s="90">
        <f>SUM(C48,C50)</f>
        <v>260951.06</v>
      </c>
      <c r="D47" s="90">
        <f>SUM(D48:D50)</f>
        <v>245863.39</v>
      </c>
      <c r="E47" s="90">
        <f>SUM(E48,E50)</f>
        <v>-701.67999999999302</v>
      </c>
      <c r="F47" s="103">
        <f t="shared" si="7"/>
        <v>0.94218199381907097</v>
      </c>
      <c r="G47" s="107">
        <f t="shared" ref="G47:G48" si="10">SUM(D47/C47)*100</f>
        <v>94.218199381907098</v>
      </c>
    </row>
    <row r="48" spans="1:7" ht="26.25" x14ac:dyDescent="0.25">
      <c r="A48" s="29">
        <v>63811</v>
      </c>
      <c r="B48" s="22" t="s">
        <v>70</v>
      </c>
      <c r="C48" s="46">
        <v>246557.44</v>
      </c>
      <c r="D48" s="39">
        <v>245855.76</v>
      </c>
      <c r="E48" s="100">
        <f t="shared" ref="E48" si="11">SUM(D48-C48)</f>
        <v>-701.67999999999302</v>
      </c>
      <c r="F48" s="103">
        <f t="shared" si="7"/>
        <v>0.99715409115214693</v>
      </c>
      <c r="G48" s="87">
        <f t="shared" si="10"/>
        <v>99.715409115214698</v>
      </c>
    </row>
    <row r="49" spans="1:7" ht="26.25" customHeight="1" x14ac:dyDescent="0.25">
      <c r="A49" s="29">
        <v>641323</v>
      </c>
      <c r="B49" s="185" t="s">
        <v>2</v>
      </c>
      <c r="C49" s="46">
        <v>0</v>
      </c>
      <c r="D49" s="39">
        <v>7.63</v>
      </c>
      <c r="E49" s="100">
        <v>7.63</v>
      </c>
      <c r="F49" s="103">
        <v>0</v>
      </c>
      <c r="G49" s="87">
        <v>0</v>
      </c>
    </row>
    <row r="50" spans="1:7" ht="28.5" customHeight="1" x14ac:dyDescent="0.25">
      <c r="A50" s="29">
        <v>92211</v>
      </c>
      <c r="B50" s="185" t="s">
        <v>158</v>
      </c>
      <c r="C50" s="46">
        <v>14393.62</v>
      </c>
      <c r="D50" s="39"/>
      <c r="E50" s="100"/>
      <c r="F50" s="103">
        <v>0</v>
      </c>
      <c r="G50" s="87">
        <v>0</v>
      </c>
    </row>
    <row r="51" spans="1:7" x14ac:dyDescent="0.25">
      <c r="A51" s="3"/>
      <c r="B51" s="83" t="s">
        <v>89</v>
      </c>
      <c r="C51" s="48">
        <f>SUM(C47+C38)</f>
        <v>6221011.0599999996</v>
      </c>
      <c r="D51" s="48">
        <f>SUM(D47+D38)</f>
        <v>6259604.7199999997</v>
      </c>
      <c r="E51" s="48">
        <f>SUM(E47+E38)</f>
        <v>53039.650000000081</v>
      </c>
      <c r="F51" s="103">
        <f t="shared" si="7"/>
        <v>1.0062037600685443</v>
      </c>
      <c r="G51" s="87">
        <f>SUM(D51/C51)*100</f>
        <v>100.62037600685443</v>
      </c>
    </row>
    <row r="52" spans="1:7" x14ac:dyDescent="0.25">
      <c r="A52" s="152"/>
      <c r="B52" s="243"/>
      <c r="C52" s="244"/>
      <c r="D52" s="244"/>
      <c r="E52" s="244"/>
      <c r="F52" s="247"/>
      <c r="G52" s="126"/>
    </row>
    <row r="53" spans="1:7" x14ac:dyDescent="0.25">
      <c r="A53" s="81"/>
      <c r="B53" s="245"/>
      <c r="C53" s="246"/>
      <c r="D53" s="246"/>
      <c r="E53" s="246"/>
      <c r="F53" s="248"/>
      <c r="G53" s="180"/>
    </row>
    <row r="54" spans="1:7" s="5" customFormat="1" ht="17.100000000000001" customHeight="1" x14ac:dyDescent="0.25">
      <c r="A54" s="206" t="s">
        <v>10</v>
      </c>
      <c r="B54" s="208" t="s">
        <v>0</v>
      </c>
      <c r="C54" s="63" t="s">
        <v>3</v>
      </c>
      <c r="D54" s="64" t="s">
        <v>107</v>
      </c>
      <c r="E54" s="64" t="s">
        <v>106</v>
      </c>
      <c r="F54" s="64" t="s">
        <v>149</v>
      </c>
      <c r="G54" s="64" t="s">
        <v>104</v>
      </c>
    </row>
    <row r="55" spans="1:7" ht="17.100000000000001" customHeight="1" x14ac:dyDescent="0.25">
      <c r="A55" s="213"/>
      <c r="B55" s="214"/>
      <c r="C55" s="91" t="s">
        <v>103</v>
      </c>
      <c r="D55" s="92" t="s">
        <v>105</v>
      </c>
      <c r="E55" s="92"/>
      <c r="F55" s="92"/>
      <c r="G55" s="92" t="s">
        <v>118</v>
      </c>
    </row>
    <row r="56" spans="1:7" ht="27" customHeight="1" x14ac:dyDescent="0.25">
      <c r="A56" s="80">
        <v>3</v>
      </c>
      <c r="B56" s="79" t="s">
        <v>17</v>
      </c>
      <c r="C56" s="86">
        <f>SUM(C57+C94+C106+C112+C138+C146+C152+C174+C160+C186)</f>
        <v>7587470.9099999992</v>
      </c>
      <c r="D56" s="86">
        <f>SUM(D57+D94+D106+D112+D138+D146+D152+D174+D160+D186)</f>
        <v>7515241.3399999999</v>
      </c>
      <c r="E56" s="100">
        <f t="shared" ref="E56:E88" si="12">SUM(D56-C56)</f>
        <v>-72229.569999999367</v>
      </c>
      <c r="F56" s="100">
        <f>SUM(D56/C56)</f>
        <v>0.99048041556181732</v>
      </c>
      <c r="G56" s="87">
        <f>SUM(D56/C56)*100</f>
        <v>99.04804155618173</v>
      </c>
    </row>
    <row r="57" spans="1:7" ht="26.25" customHeight="1" x14ac:dyDescent="0.25">
      <c r="A57" s="71" t="s">
        <v>4</v>
      </c>
      <c r="B57" s="7" t="s">
        <v>18</v>
      </c>
      <c r="C57" s="50">
        <f>SUM(C58:C93)</f>
        <v>725932</v>
      </c>
      <c r="D57" s="50">
        <f>SUM(D58:D93)</f>
        <v>725932</v>
      </c>
      <c r="E57" s="103">
        <f t="shared" si="12"/>
        <v>0</v>
      </c>
      <c r="F57" s="100">
        <f t="shared" ref="F57:F90" si="13">SUM(D57/C57)</f>
        <v>1</v>
      </c>
      <c r="G57" s="107">
        <f t="shared" ref="G57:G88" si="14">SUM(D57/C57)*100</f>
        <v>100</v>
      </c>
    </row>
    <row r="58" spans="1:7" ht="26.25" customHeight="1" x14ac:dyDescent="0.25">
      <c r="A58" s="12">
        <v>321190</v>
      </c>
      <c r="B58" s="127" t="s">
        <v>53</v>
      </c>
      <c r="C58" s="39">
        <v>25000</v>
      </c>
      <c r="D58" s="39">
        <v>30002.03</v>
      </c>
      <c r="E58" s="100">
        <f t="shared" si="12"/>
        <v>5002.0299999999988</v>
      </c>
      <c r="F58" s="100">
        <f t="shared" si="13"/>
        <v>1.2000811999999998</v>
      </c>
      <c r="G58" s="87">
        <f t="shared" si="14"/>
        <v>120.00811999999999</v>
      </c>
    </row>
    <row r="59" spans="1:7" ht="24.95" customHeight="1" x14ac:dyDescent="0.25">
      <c r="A59" s="121">
        <v>321210</v>
      </c>
      <c r="B59" s="25" t="s">
        <v>19</v>
      </c>
      <c r="C59" s="39">
        <v>216000</v>
      </c>
      <c r="D59" s="39">
        <v>215251.05</v>
      </c>
      <c r="E59" s="100">
        <f t="shared" si="12"/>
        <v>-748.95000000001164</v>
      </c>
      <c r="F59" s="100">
        <f t="shared" si="13"/>
        <v>0.99653263888888888</v>
      </c>
      <c r="G59" s="87">
        <f t="shared" si="14"/>
        <v>99.653263888888887</v>
      </c>
    </row>
    <row r="60" spans="1:7" ht="26.25" customHeight="1" x14ac:dyDescent="0.25">
      <c r="A60" s="122">
        <v>321310</v>
      </c>
      <c r="B60" s="22" t="s">
        <v>54</v>
      </c>
      <c r="C60" s="51">
        <v>6000</v>
      </c>
      <c r="D60" s="39">
        <v>5999.16</v>
      </c>
      <c r="E60" s="100">
        <f t="shared" si="12"/>
        <v>-0.84000000000014552</v>
      </c>
      <c r="F60" s="100">
        <f t="shared" si="13"/>
        <v>0.99985999999999997</v>
      </c>
      <c r="G60" s="87">
        <f t="shared" si="14"/>
        <v>99.98599999999999</v>
      </c>
    </row>
    <row r="61" spans="1:7" s="5" customFormat="1" ht="24.95" customHeight="1" x14ac:dyDescent="0.25">
      <c r="A61" s="121">
        <v>322110</v>
      </c>
      <c r="B61" s="20" t="s">
        <v>20</v>
      </c>
      <c r="C61" s="39">
        <v>23000</v>
      </c>
      <c r="D61" s="39">
        <v>21777.97</v>
      </c>
      <c r="E61" s="100">
        <f t="shared" si="12"/>
        <v>-1222.0299999999988</v>
      </c>
      <c r="F61" s="100">
        <f t="shared" si="13"/>
        <v>0.94686826086956521</v>
      </c>
      <c r="G61" s="87">
        <f t="shared" si="14"/>
        <v>94.686826086956515</v>
      </c>
    </row>
    <row r="62" spans="1:7" ht="26.25" customHeight="1" x14ac:dyDescent="0.25">
      <c r="A62" s="121">
        <v>322190</v>
      </c>
      <c r="B62" s="22" t="s">
        <v>55</v>
      </c>
      <c r="C62" s="39">
        <v>17000</v>
      </c>
      <c r="D62" s="39">
        <v>16986.02</v>
      </c>
      <c r="E62" s="100">
        <f t="shared" si="12"/>
        <v>-13.979999999999563</v>
      </c>
      <c r="F62" s="100">
        <f t="shared" si="13"/>
        <v>0.9991776470588235</v>
      </c>
      <c r="G62" s="87">
        <f t="shared" si="14"/>
        <v>99.917764705882348</v>
      </c>
    </row>
    <row r="63" spans="1:7" ht="24.95" customHeight="1" x14ac:dyDescent="0.25">
      <c r="A63" s="121">
        <v>322290</v>
      </c>
      <c r="B63" s="22" t="s">
        <v>76</v>
      </c>
      <c r="C63" s="39">
        <v>20000</v>
      </c>
      <c r="D63" s="39">
        <v>20012.650000000001</v>
      </c>
      <c r="E63" s="100">
        <f t="shared" si="12"/>
        <v>12.650000000001455</v>
      </c>
      <c r="F63" s="100">
        <f t="shared" si="13"/>
        <v>1.0006325</v>
      </c>
      <c r="G63" s="87">
        <f t="shared" si="14"/>
        <v>100.06325000000001</v>
      </c>
    </row>
    <row r="64" spans="1:7" ht="24.95" customHeight="1" x14ac:dyDescent="0.25">
      <c r="A64" s="121">
        <v>322310</v>
      </c>
      <c r="B64" s="128" t="s">
        <v>21</v>
      </c>
      <c r="C64" s="39">
        <v>40000</v>
      </c>
      <c r="D64" s="39">
        <v>41977.01</v>
      </c>
      <c r="E64" s="100">
        <f t="shared" si="12"/>
        <v>1977.010000000002</v>
      </c>
      <c r="F64" s="100">
        <f t="shared" si="13"/>
        <v>1.0494252500000001</v>
      </c>
      <c r="G64" s="87">
        <f t="shared" si="14"/>
        <v>104.942525</v>
      </c>
    </row>
    <row r="65" spans="1:7" ht="24.95" customHeight="1" x14ac:dyDescent="0.25">
      <c r="A65" s="121">
        <v>322330</v>
      </c>
      <c r="B65" s="128" t="s">
        <v>22</v>
      </c>
      <c r="C65" s="39">
        <v>53000</v>
      </c>
      <c r="D65" s="39">
        <v>45581.41</v>
      </c>
      <c r="E65" s="100">
        <f t="shared" si="12"/>
        <v>-7418.5899999999965</v>
      </c>
      <c r="F65" s="100">
        <f t="shared" si="13"/>
        <v>0.86002660377358497</v>
      </c>
      <c r="G65" s="87">
        <f t="shared" si="14"/>
        <v>86.002660377358495</v>
      </c>
    </row>
    <row r="66" spans="1:7" ht="24.95" customHeight="1" x14ac:dyDescent="0.25">
      <c r="A66" s="121">
        <v>322340</v>
      </c>
      <c r="B66" s="25" t="s">
        <v>23</v>
      </c>
      <c r="C66" s="39">
        <v>4200</v>
      </c>
      <c r="D66" s="39">
        <v>4200</v>
      </c>
      <c r="E66" s="100">
        <f t="shared" si="12"/>
        <v>0</v>
      </c>
      <c r="F66" s="100">
        <f t="shared" si="13"/>
        <v>1</v>
      </c>
      <c r="G66" s="87">
        <f t="shared" si="14"/>
        <v>100</v>
      </c>
    </row>
    <row r="67" spans="1:7" ht="26.25" customHeight="1" x14ac:dyDescent="0.25">
      <c r="A67" s="122">
        <v>322440</v>
      </c>
      <c r="B67" s="22" t="s">
        <v>56</v>
      </c>
      <c r="C67" s="52">
        <v>20000</v>
      </c>
      <c r="D67" s="39">
        <v>19989.490000000002</v>
      </c>
      <c r="E67" s="100">
        <f t="shared" si="12"/>
        <v>-10.509999999998399</v>
      </c>
      <c r="F67" s="100">
        <f t="shared" si="13"/>
        <v>0.99947450000000004</v>
      </c>
      <c r="G67" s="87">
        <f t="shared" si="14"/>
        <v>99.947450000000003</v>
      </c>
    </row>
    <row r="68" spans="1:7" ht="24.95" customHeight="1" x14ac:dyDescent="0.25">
      <c r="A68" s="121">
        <v>322510</v>
      </c>
      <c r="B68" s="128" t="s">
        <v>24</v>
      </c>
      <c r="C68" s="37">
        <v>6000</v>
      </c>
      <c r="D68" s="39">
        <v>5954.21</v>
      </c>
      <c r="E68" s="100">
        <f t="shared" si="12"/>
        <v>-45.789999999999964</v>
      </c>
      <c r="F68" s="100">
        <f t="shared" si="13"/>
        <v>0.9923683333333333</v>
      </c>
      <c r="G68" s="87">
        <f t="shared" si="14"/>
        <v>99.236833333333323</v>
      </c>
    </row>
    <row r="69" spans="1:7" s="5" customFormat="1" ht="24.95" customHeight="1" x14ac:dyDescent="0.25">
      <c r="A69" s="121">
        <v>322520</v>
      </c>
      <c r="B69" s="128" t="s">
        <v>25</v>
      </c>
      <c r="C69" s="37">
        <v>0</v>
      </c>
      <c r="D69" s="39">
        <v>0</v>
      </c>
      <c r="E69" s="100">
        <f t="shared" si="12"/>
        <v>0</v>
      </c>
      <c r="F69" s="100">
        <v>0</v>
      </c>
      <c r="G69" s="87">
        <v>0</v>
      </c>
    </row>
    <row r="70" spans="1:7" ht="24.95" customHeight="1" x14ac:dyDescent="0.25">
      <c r="A70" s="121">
        <v>322710</v>
      </c>
      <c r="B70" s="128" t="s">
        <v>26</v>
      </c>
      <c r="C70" s="37">
        <v>4000</v>
      </c>
      <c r="D70" s="39">
        <v>4003.36</v>
      </c>
      <c r="E70" s="100">
        <f t="shared" si="12"/>
        <v>3.3600000000001273</v>
      </c>
      <c r="F70" s="100">
        <f t="shared" si="13"/>
        <v>1.00084</v>
      </c>
      <c r="G70" s="87">
        <f t="shared" si="14"/>
        <v>100.08399999999999</v>
      </c>
    </row>
    <row r="71" spans="1:7" ht="24.95" customHeight="1" x14ac:dyDescent="0.25">
      <c r="A71" s="121">
        <v>323110</v>
      </c>
      <c r="B71" s="128" t="s">
        <v>27</v>
      </c>
      <c r="C71" s="37">
        <v>25000</v>
      </c>
      <c r="D71" s="39">
        <v>26367.51</v>
      </c>
      <c r="E71" s="100">
        <f t="shared" si="12"/>
        <v>1367.5099999999984</v>
      </c>
      <c r="F71" s="100">
        <f t="shared" si="13"/>
        <v>1.0547004</v>
      </c>
      <c r="G71" s="87">
        <f t="shared" si="14"/>
        <v>105.47004</v>
      </c>
    </row>
    <row r="72" spans="1:7" ht="24.95" customHeight="1" x14ac:dyDescent="0.25">
      <c r="A72" s="121">
        <v>323130</v>
      </c>
      <c r="B72" s="128" t="s">
        <v>57</v>
      </c>
      <c r="C72" s="37">
        <v>2800</v>
      </c>
      <c r="D72" s="39">
        <v>3000</v>
      </c>
      <c r="E72" s="100">
        <f t="shared" si="12"/>
        <v>200</v>
      </c>
      <c r="F72" s="100">
        <f t="shared" si="13"/>
        <v>1.0714285714285714</v>
      </c>
      <c r="G72" s="87">
        <f t="shared" si="14"/>
        <v>107.14285714285714</v>
      </c>
    </row>
    <row r="73" spans="1:7" ht="24.95" customHeight="1" x14ac:dyDescent="0.25">
      <c r="A73" s="121">
        <v>321319</v>
      </c>
      <c r="B73" s="128" t="s">
        <v>29</v>
      </c>
      <c r="C73" s="37">
        <v>500</v>
      </c>
      <c r="D73" s="39">
        <v>1807.5</v>
      </c>
      <c r="E73" s="100">
        <f t="shared" si="12"/>
        <v>1307.5</v>
      </c>
      <c r="F73" s="100">
        <f t="shared" si="13"/>
        <v>3.6150000000000002</v>
      </c>
      <c r="G73" s="87">
        <f t="shared" si="14"/>
        <v>361.5</v>
      </c>
    </row>
    <row r="74" spans="1:7" ht="26.25" customHeight="1" x14ac:dyDescent="0.25">
      <c r="A74" s="121">
        <v>323290</v>
      </c>
      <c r="B74" s="22" t="s">
        <v>58</v>
      </c>
      <c r="C74" s="37">
        <v>79000</v>
      </c>
      <c r="D74" s="39">
        <v>78038.63</v>
      </c>
      <c r="E74" s="100">
        <f t="shared" si="12"/>
        <v>-961.36999999999534</v>
      </c>
      <c r="F74" s="100">
        <f t="shared" si="13"/>
        <v>0.98783075949367094</v>
      </c>
      <c r="G74" s="87">
        <f t="shared" si="14"/>
        <v>98.783075949367088</v>
      </c>
    </row>
    <row r="75" spans="1:7" ht="24.95" customHeight="1" x14ac:dyDescent="0.25">
      <c r="A75" s="121">
        <v>323390</v>
      </c>
      <c r="B75" s="25" t="s">
        <v>30</v>
      </c>
      <c r="C75" s="37">
        <v>300</v>
      </c>
      <c r="D75" s="39">
        <v>288</v>
      </c>
      <c r="E75" s="100">
        <f t="shared" si="12"/>
        <v>-12</v>
      </c>
      <c r="F75" s="100">
        <f t="shared" si="13"/>
        <v>0.96</v>
      </c>
      <c r="G75" s="87">
        <f t="shared" si="14"/>
        <v>96</v>
      </c>
    </row>
    <row r="76" spans="1:7" ht="26.25" customHeight="1" x14ac:dyDescent="0.25">
      <c r="A76" s="122">
        <v>323490</v>
      </c>
      <c r="B76" s="22" t="s">
        <v>59</v>
      </c>
      <c r="C76" s="52">
        <v>17000</v>
      </c>
      <c r="D76" s="39">
        <v>16617.580000000002</v>
      </c>
      <c r="E76" s="100">
        <f t="shared" si="12"/>
        <v>-382.41999999999825</v>
      </c>
      <c r="F76" s="100">
        <f t="shared" si="13"/>
        <v>0.97750470588235305</v>
      </c>
      <c r="G76" s="87">
        <f t="shared" si="14"/>
        <v>97.750470588235302</v>
      </c>
    </row>
    <row r="77" spans="1:7" ht="24.95" customHeight="1" x14ac:dyDescent="0.25">
      <c r="A77" s="121">
        <v>323590</v>
      </c>
      <c r="B77" s="25" t="s">
        <v>159</v>
      </c>
      <c r="C77" s="37">
        <v>110110</v>
      </c>
      <c r="D77" s="39">
        <v>111454.49</v>
      </c>
      <c r="E77" s="100">
        <f t="shared" si="12"/>
        <v>1344.4900000000052</v>
      </c>
      <c r="F77" s="100">
        <f t="shared" si="13"/>
        <v>1.0122104259376987</v>
      </c>
      <c r="G77" s="87">
        <f t="shared" si="14"/>
        <v>101.22104259376987</v>
      </c>
    </row>
    <row r="78" spans="1:7" ht="24.95" customHeight="1" x14ac:dyDescent="0.25">
      <c r="A78" s="121">
        <v>323610</v>
      </c>
      <c r="B78" s="22" t="s">
        <v>31</v>
      </c>
      <c r="C78" s="37">
        <v>8500</v>
      </c>
      <c r="D78" s="39">
        <v>8500</v>
      </c>
      <c r="E78" s="100">
        <f t="shared" si="12"/>
        <v>0</v>
      </c>
      <c r="F78" s="100">
        <f t="shared" si="13"/>
        <v>1</v>
      </c>
      <c r="G78" s="87">
        <f t="shared" si="14"/>
        <v>100</v>
      </c>
    </row>
    <row r="79" spans="1:7" ht="24.95" customHeight="1" x14ac:dyDescent="0.25">
      <c r="A79" s="121">
        <v>323790</v>
      </c>
      <c r="B79" s="22" t="s">
        <v>110</v>
      </c>
      <c r="C79" s="37">
        <v>1000</v>
      </c>
      <c r="D79" s="39">
        <v>675</v>
      </c>
      <c r="E79" s="100">
        <f t="shared" si="12"/>
        <v>-325</v>
      </c>
      <c r="F79" s="100">
        <f t="shared" si="13"/>
        <v>0.67500000000000004</v>
      </c>
      <c r="G79" s="87">
        <f t="shared" si="14"/>
        <v>67.5</v>
      </c>
    </row>
    <row r="80" spans="1:7" ht="19.5" customHeight="1" x14ac:dyDescent="0.25">
      <c r="A80" s="12"/>
      <c r="B80" s="17"/>
      <c r="C80" s="58"/>
      <c r="D80" s="57" t="s">
        <v>100</v>
      </c>
      <c r="E80" s="57"/>
      <c r="F80" s="57"/>
      <c r="G80" s="58"/>
    </row>
    <row r="81" spans="1:7" ht="17.100000000000001" customHeight="1" x14ac:dyDescent="0.25">
      <c r="A81" s="206" t="s">
        <v>10</v>
      </c>
      <c r="B81" s="208" t="s">
        <v>0</v>
      </c>
      <c r="C81" s="63" t="s">
        <v>3</v>
      </c>
      <c r="D81" s="64" t="s">
        <v>107</v>
      </c>
      <c r="E81" s="64" t="s">
        <v>106</v>
      </c>
      <c r="F81" s="64" t="s">
        <v>149</v>
      </c>
      <c r="G81" s="64" t="s">
        <v>104</v>
      </c>
    </row>
    <row r="82" spans="1:7" ht="17.100000000000001" customHeight="1" x14ac:dyDescent="0.25">
      <c r="A82" s="207"/>
      <c r="B82" s="209"/>
      <c r="C82" s="65" t="s">
        <v>103</v>
      </c>
      <c r="D82" s="66" t="s">
        <v>105</v>
      </c>
      <c r="E82" s="66"/>
      <c r="F82" s="66"/>
      <c r="G82" s="66" t="s">
        <v>118</v>
      </c>
    </row>
    <row r="83" spans="1:7" ht="24.95" customHeight="1" x14ac:dyDescent="0.25">
      <c r="A83" s="121">
        <v>323890</v>
      </c>
      <c r="B83" s="128" t="s">
        <v>34</v>
      </c>
      <c r="C83" s="37">
        <v>1200</v>
      </c>
      <c r="D83" s="39">
        <v>1200</v>
      </c>
      <c r="E83" s="100">
        <f t="shared" si="12"/>
        <v>0</v>
      </c>
      <c r="F83" s="100">
        <f t="shared" si="13"/>
        <v>1</v>
      </c>
      <c r="G83" s="87">
        <f t="shared" si="14"/>
        <v>100</v>
      </c>
    </row>
    <row r="84" spans="1:7" ht="24.95" customHeight="1" x14ac:dyDescent="0.25">
      <c r="A84" s="121">
        <v>323910</v>
      </c>
      <c r="B84" s="22" t="s">
        <v>35</v>
      </c>
      <c r="C84" s="37">
        <v>0</v>
      </c>
      <c r="D84" s="39">
        <v>0</v>
      </c>
      <c r="E84" s="100">
        <f t="shared" si="12"/>
        <v>0</v>
      </c>
      <c r="F84" s="100">
        <v>0</v>
      </c>
      <c r="G84" s="87">
        <v>0</v>
      </c>
    </row>
    <row r="85" spans="1:7" ht="24.95" customHeight="1" x14ac:dyDescent="0.25">
      <c r="A85" s="121">
        <v>323990</v>
      </c>
      <c r="B85" s="128" t="s">
        <v>36</v>
      </c>
      <c r="C85" s="37">
        <v>1680</v>
      </c>
      <c r="D85" s="39">
        <v>1663.51</v>
      </c>
      <c r="E85" s="100">
        <f t="shared" si="12"/>
        <v>-16.490000000000009</v>
      </c>
      <c r="F85" s="100">
        <f t="shared" si="13"/>
        <v>0.99018452380952382</v>
      </c>
      <c r="G85" s="87">
        <f t="shared" si="14"/>
        <v>99.018452380952382</v>
      </c>
    </row>
    <row r="86" spans="1:7" ht="24.95" customHeight="1" x14ac:dyDescent="0.25">
      <c r="A86" s="121">
        <v>3292</v>
      </c>
      <c r="B86" s="22" t="s">
        <v>160</v>
      </c>
      <c r="C86" s="37">
        <v>5182</v>
      </c>
      <c r="D86" s="39">
        <v>5182</v>
      </c>
      <c r="E86" s="100">
        <f t="shared" si="12"/>
        <v>0</v>
      </c>
      <c r="F86" s="100">
        <f t="shared" si="13"/>
        <v>1</v>
      </c>
      <c r="G86" s="87">
        <f t="shared" si="14"/>
        <v>100</v>
      </c>
    </row>
    <row r="87" spans="1:7" ht="24.95" customHeight="1" x14ac:dyDescent="0.25">
      <c r="A87" s="121">
        <v>329310</v>
      </c>
      <c r="B87" s="128" t="s">
        <v>39</v>
      </c>
      <c r="C87" s="37">
        <v>5000</v>
      </c>
      <c r="D87" s="39">
        <v>4943.6400000000003</v>
      </c>
      <c r="E87" s="100">
        <f t="shared" si="12"/>
        <v>-56.359999999999673</v>
      </c>
      <c r="F87" s="100">
        <f t="shared" si="13"/>
        <v>0.98872800000000005</v>
      </c>
      <c r="G87" s="87">
        <f t="shared" si="14"/>
        <v>98.872800000000012</v>
      </c>
    </row>
    <row r="88" spans="1:7" ht="24.95" customHeight="1" x14ac:dyDescent="0.25">
      <c r="A88" s="121">
        <v>329410</v>
      </c>
      <c r="B88" s="22" t="s">
        <v>40</v>
      </c>
      <c r="C88" s="37">
        <v>200</v>
      </c>
      <c r="D88" s="39">
        <v>201.88</v>
      </c>
      <c r="E88" s="100">
        <f t="shared" si="12"/>
        <v>1.8799999999999955</v>
      </c>
      <c r="F88" s="100">
        <f t="shared" si="13"/>
        <v>1.0094000000000001</v>
      </c>
      <c r="G88" s="87">
        <f t="shared" si="14"/>
        <v>100.94000000000001</v>
      </c>
    </row>
    <row r="89" spans="1:7" ht="24.95" customHeight="1" x14ac:dyDescent="0.25">
      <c r="A89" s="121">
        <v>32959</v>
      </c>
      <c r="B89" s="128" t="s">
        <v>73</v>
      </c>
      <c r="C89" s="37">
        <v>960</v>
      </c>
      <c r="D89" s="39">
        <v>960</v>
      </c>
      <c r="E89" s="100">
        <f t="shared" ref="E89:E151" si="15">SUM(D89-C89)</f>
        <v>0</v>
      </c>
      <c r="F89" s="100">
        <f t="shared" si="13"/>
        <v>1</v>
      </c>
      <c r="G89" s="87">
        <f>SUM(D89/C89)*100</f>
        <v>100</v>
      </c>
    </row>
    <row r="90" spans="1:7" ht="24.95" customHeight="1" x14ac:dyDescent="0.25">
      <c r="A90" s="121">
        <v>329990</v>
      </c>
      <c r="B90" s="22" t="s">
        <v>41</v>
      </c>
      <c r="C90" s="37">
        <v>300</v>
      </c>
      <c r="D90" s="39">
        <v>297.89999999999998</v>
      </c>
      <c r="E90" s="100">
        <f t="shared" si="15"/>
        <v>-2.1000000000000227</v>
      </c>
      <c r="F90" s="100">
        <f t="shared" si="13"/>
        <v>0.99299999999999988</v>
      </c>
      <c r="G90" s="87">
        <f>SUM(D90/C90)*100</f>
        <v>99.299999999999983</v>
      </c>
    </row>
    <row r="91" spans="1:7" ht="24.95" customHeight="1" x14ac:dyDescent="0.25">
      <c r="A91" s="121">
        <v>343110</v>
      </c>
      <c r="B91" s="128" t="s">
        <v>60</v>
      </c>
      <c r="C91" s="37">
        <v>4000</v>
      </c>
      <c r="D91" s="39">
        <v>4000</v>
      </c>
      <c r="E91" s="100">
        <f t="shared" si="15"/>
        <v>0</v>
      </c>
      <c r="F91" s="100">
        <f>SUM(D91/C91)</f>
        <v>1</v>
      </c>
      <c r="G91" s="87">
        <f>SUM(D91/C91)*100</f>
        <v>100</v>
      </c>
    </row>
    <row r="92" spans="1:7" ht="24.95" customHeight="1" x14ac:dyDescent="0.25">
      <c r="A92" s="186">
        <v>4241</v>
      </c>
      <c r="B92" s="129" t="s">
        <v>47</v>
      </c>
      <c r="C92" s="61">
        <v>1000</v>
      </c>
      <c r="D92" s="187">
        <v>1000</v>
      </c>
      <c r="E92" s="114">
        <f t="shared" si="15"/>
        <v>0</v>
      </c>
      <c r="F92" s="100">
        <f>SUM(D92/C92)</f>
        <v>1</v>
      </c>
      <c r="G92" s="87">
        <f>SUM(D92/C92)*100</f>
        <v>100</v>
      </c>
    </row>
    <row r="93" spans="1:7" ht="24.95" customHeight="1" x14ac:dyDescent="0.25">
      <c r="A93" s="18">
        <v>422730</v>
      </c>
      <c r="B93" s="130" t="s">
        <v>42</v>
      </c>
      <c r="C93" s="56">
        <v>28000</v>
      </c>
      <c r="D93" s="55">
        <v>28000</v>
      </c>
      <c r="E93" s="110">
        <f t="shared" si="15"/>
        <v>0</v>
      </c>
      <c r="F93" s="110">
        <f>SUM(D93/C93)</f>
        <v>1</v>
      </c>
      <c r="G93" s="111">
        <f t="shared" ref="G93:G96" si="16">SUM(D93/C93)*100</f>
        <v>100</v>
      </c>
    </row>
    <row r="94" spans="1:7" ht="26.25" customHeight="1" x14ac:dyDescent="0.25">
      <c r="A94" s="8"/>
      <c r="B94" s="9" t="s">
        <v>165</v>
      </c>
      <c r="C94" s="50">
        <f>SUM(C95:C105)</f>
        <v>271500</v>
      </c>
      <c r="D94" s="50">
        <f>SUM(D95:D105)</f>
        <v>210447.19</v>
      </c>
      <c r="E94" s="99">
        <f t="shared" si="15"/>
        <v>-61052.81</v>
      </c>
      <c r="F94" s="99">
        <f>SUM(D94/C94)</f>
        <v>0.77512777163904234</v>
      </c>
      <c r="G94" s="112">
        <f t="shared" si="16"/>
        <v>77.512777163904232</v>
      </c>
    </row>
    <row r="95" spans="1:7" ht="26.25" customHeight="1" x14ac:dyDescent="0.25">
      <c r="A95" s="34">
        <v>31219</v>
      </c>
      <c r="B95" s="33" t="s">
        <v>81</v>
      </c>
      <c r="C95" s="47">
        <v>58000</v>
      </c>
      <c r="D95" s="39">
        <v>47997.99</v>
      </c>
      <c r="E95" s="100">
        <f t="shared" si="15"/>
        <v>-10002.010000000002</v>
      </c>
      <c r="F95" s="99">
        <f t="shared" ref="F95:F128" si="17">SUM(D95/C95)</f>
        <v>0.82755155172413786</v>
      </c>
      <c r="G95" s="87">
        <f t="shared" si="16"/>
        <v>82.755155172413779</v>
      </c>
    </row>
    <row r="96" spans="1:7" ht="26.25" customHeight="1" x14ac:dyDescent="0.25">
      <c r="A96" s="121">
        <v>32119</v>
      </c>
      <c r="B96" s="22" t="s">
        <v>53</v>
      </c>
      <c r="C96" s="37">
        <v>7000</v>
      </c>
      <c r="D96" s="39">
        <v>7531.8</v>
      </c>
      <c r="E96" s="100">
        <f t="shared" si="15"/>
        <v>531.80000000000018</v>
      </c>
      <c r="F96" s="99">
        <f t="shared" si="17"/>
        <v>1.0759714285714286</v>
      </c>
      <c r="G96" s="87">
        <f t="shared" si="16"/>
        <v>107.59714285714286</v>
      </c>
    </row>
    <row r="97" spans="1:7" ht="24.95" customHeight="1" x14ac:dyDescent="0.25">
      <c r="A97" s="121">
        <v>32121</v>
      </c>
      <c r="B97" s="22" t="s">
        <v>164</v>
      </c>
      <c r="C97" s="37">
        <v>0</v>
      </c>
      <c r="D97" s="39">
        <v>745.2</v>
      </c>
      <c r="E97" s="100">
        <f t="shared" si="15"/>
        <v>745.2</v>
      </c>
      <c r="F97" s="99">
        <v>0</v>
      </c>
      <c r="G97" s="87">
        <v>0</v>
      </c>
    </row>
    <row r="98" spans="1:7" ht="26.25" customHeight="1" x14ac:dyDescent="0.25">
      <c r="A98" s="121">
        <v>32219</v>
      </c>
      <c r="B98" s="22" t="s">
        <v>111</v>
      </c>
      <c r="C98" s="37">
        <v>0</v>
      </c>
      <c r="D98" s="39">
        <v>480</v>
      </c>
      <c r="E98" s="100">
        <f t="shared" si="15"/>
        <v>480</v>
      </c>
      <c r="F98" s="99">
        <v>0</v>
      </c>
      <c r="G98" s="87">
        <v>0</v>
      </c>
    </row>
    <row r="99" spans="1:7" ht="24.95" customHeight="1" x14ac:dyDescent="0.25">
      <c r="A99" s="121">
        <v>32329</v>
      </c>
      <c r="B99" s="20" t="s">
        <v>45</v>
      </c>
      <c r="C99" s="37">
        <v>150000</v>
      </c>
      <c r="D99" s="39">
        <v>143000</v>
      </c>
      <c r="E99" s="100">
        <f t="shared" si="15"/>
        <v>-7000</v>
      </c>
      <c r="F99" s="99">
        <v>0</v>
      </c>
      <c r="G99" s="87">
        <v>0</v>
      </c>
    </row>
    <row r="100" spans="1:7" ht="24.95" customHeight="1" x14ac:dyDescent="0.25">
      <c r="A100" s="121">
        <v>32359</v>
      </c>
      <c r="B100" s="22" t="s">
        <v>161</v>
      </c>
      <c r="C100" s="37">
        <v>0</v>
      </c>
      <c r="D100" s="39">
        <v>1043</v>
      </c>
      <c r="E100" s="100">
        <f t="shared" si="15"/>
        <v>1043</v>
      </c>
      <c r="F100" s="99">
        <v>0</v>
      </c>
      <c r="G100" s="87">
        <v>0</v>
      </c>
    </row>
    <row r="101" spans="1:7" ht="24.95" customHeight="1" x14ac:dyDescent="0.25">
      <c r="A101" s="121">
        <v>32412</v>
      </c>
      <c r="B101" s="22" t="s">
        <v>162</v>
      </c>
      <c r="C101" s="37">
        <v>0</v>
      </c>
      <c r="D101" s="39">
        <v>514</v>
      </c>
      <c r="E101" s="100">
        <f t="shared" si="15"/>
        <v>514</v>
      </c>
      <c r="F101" s="99">
        <v>0</v>
      </c>
      <c r="G101" s="87">
        <v>0</v>
      </c>
    </row>
    <row r="102" spans="1:7" ht="24.95" customHeight="1" x14ac:dyDescent="0.25">
      <c r="A102" s="121">
        <v>32912</v>
      </c>
      <c r="B102" s="22" t="s">
        <v>163</v>
      </c>
      <c r="C102" s="37">
        <v>6500</v>
      </c>
      <c r="D102" s="39">
        <v>7895.2</v>
      </c>
      <c r="E102" s="100">
        <f t="shared" si="15"/>
        <v>1395.1999999999998</v>
      </c>
      <c r="F102" s="99">
        <v>0</v>
      </c>
      <c r="G102" s="87">
        <v>0</v>
      </c>
    </row>
    <row r="103" spans="1:7" ht="24.95" customHeight="1" x14ac:dyDescent="0.25">
      <c r="A103" s="3">
        <v>32931</v>
      </c>
      <c r="B103" s="128" t="s">
        <v>39</v>
      </c>
      <c r="C103" s="37">
        <v>0</v>
      </c>
      <c r="D103" s="39">
        <v>840</v>
      </c>
      <c r="E103" s="100">
        <f t="shared" si="15"/>
        <v>840</v>
      </c>
      <c r="F103" s="99">
        <v>0</v>
      </c>
      <c r="G103" s="87">
        <v>0</v>
      </c>
    </row>
    <row r="104" spans="1:7" ht="24.95" customHeight="1" x14ac:dyDescent="0.25">
      <c r="A104" s="3">
        <v>32999</v>
      </c>
      <c r="B104" s="22" t="s">
        <v>41</v>
      </c>
      <c r="C104" s="37">
        <v>0</v>
      </c>
      <c r="D104" s="39">
        <v>400</v>
      </c>
      <c r="E104" s="100">
        <f t="shared" si="15"/>
        <v>400</v>
      </c>
      <c r="F104" s="99">
        <v>0</v>
      </c>
      <c r="G104" s="87">
        <v>0</v>
      </c>
    </row>
    <row r="105" spans="1:7" ht="24.95" customHeight="1" x14ac:dyDescent="0.25">
      <c r="A105">
        <v>42273</v>
      </c>
      <c r="B105" s="22" t="s">
        <v>83</v>
      </c>
      <c r="C105" s="37">
        <v>50000</v>
      </c>
      <c r="D105" s="39">
        <v>0</v>
      </c>
      <c r="E105" s="100">
        <f t="shared" si="15"/>
        <v>-50000</v>
      </c>
      <c r="F105" s="99">
        <f t="shared" si="17"/>
        <v>0</v>
      </c>
      <c r="G105" s="87">
        <f>SUM(D105/C105)*100</f>
        <v>0</v>
      </c>
    </row>
    <row r="106" spans="1:7" ht="26.25" customHeight="1" x14ac:dyDescent="0.25">
      <c r="A106" s="71" t="s">
        <v>6</v>
      </c>
      <c r="B106" s="30" t="s">
        <v>7</v>
      </c>
      <c r="C106" s="59">
        <f>SUM(C107:C111)</f>
        <v>37286.6</v>
      </c>
      <c r="D106" s="59">
        <f>SUM(D107:D111)</f>
        <v>24141.360000000001</v>
      </c>
      <c r="E106" s="103">
        <f t="shared" si="15"/>
        <v>-13145.239999999998</v>
      </c>
      <c r="F106" s="99">
        <f t="shared" si="17"/>
        <v>0.64745404515295046</v>
      </c>
      <c r="G106" s="107">
        <f>SUM(D106/C106)*100</f>
        <v>64.74540451529505</v>
      </c>
    </row>
    <row r="107" spans="1:7" ht="24.95" customHeight="1" x14ac:dyDescent="0.25">
      <c r="A107">
        <v>32222</v>
      </c>
      <c r="B107" s="131" t="s">
        <v>166</v>
      </c>
      <c r="C107" s="37">
        <v>0</v>
      </c>
      <c r="D107" s="39">
        <v>3104.06</v>
      </c>
      <c r="E107" s="100">
        <f t="shared" si="15"/>
        <v>3104.06</v>
      </c>
      <c r="F107" s="99">
        <v>0</v>
      </c>
      <c r="G107" s="87">
        <v>0</v>
      </c>
    </row>
    <row r="108" spans="1:7" ht="24.95" customHeight="1" x14ac:dyDescent="0.25">
      <c r="A108" s="3">
        <v>3224</v>
      </c>
      <c r="B108" s="128" t="s">
        <v>167</v>
      </c>
      <c r="C108" s="37">
        <v>5000</v>
      </c>
      <c r="D108" s="39">
        <v>3552.4</v>
      </c>
      <c r="E108" s="100">
        <f t="shared" si="15"/>
        <v>-1447.6</v>
      </c>
      <c r="F108" s="99">
        <f t="shared" si="17"/>
        <v>0.71048</v>
      </c>
      <c r="G108" s="87">
        <f>SUM(D108/C108)*100</f>
        <v>71.048000000000002</v>
      </c>
    </row>
    <row r="109" spans="1:7" ht="24.95" customHeight="1" x14ac:dyDescent="0.25">
      <c r="A109" s="3">
        <v>32251</v>
      </c>
      <c r="B109" s="128" t="s">
        <v>24</v>
      </c>
      <c r="C109" s="37">
        <v>5000</v>
      </c>
      <c r="D109" s="39">
        <v>0</v>
      </c>
      <c r="E109" s="100">
        <f t="shared" si="15"/>
        <v>-5000</v>
      </c>
      <c r="F109" s="99">
        <v>0</v>
      </c>
      <c r="G109" s="87">
        <v>0</v>
      </c>
    </row>
    <row r="110" spans="1:7" ht="24.95" customHeight="1" x14ac:dyDescent="0.25">
      <c r="A110" s="3">
        <v>329990</v>
      </c>
      <c r="B110" s="128" t="s">
        <v>41</v>
      </c>
      <c r="C110" s="37">
        <v>5986.6</v>
      </c>
      <c r="D110" s="39">
        <v>480</v>
      </c>
      <c r="E110" s="100">
        <f t="shared" si="15"/>
        <v>-5506.6</v>
      </c>
      <c r="F110" s="99">
        <f t="shared" si="17"/>
        <v>8.0179066582033207E-2</v>
      </c>
      <c r="G110" s="87">
        <f>SUM(D110/C110)*100</f>
        <v>8.0179066582033212</v>
      </c>
    </row>
    <row r="111" spans="1:7" ht="24.95" customHeight="1" x14ac:dyDescent="0.25">
      <c r="A111">
        <v>42273</v>
      </c>
      <c r="B111" s="131" t="s">
        <v>83</v>
      </c>
      <c r="C111" s="37">
        <v>21300</v>
      </c>
      <c r="D111" s="39">
        <v>17004.900000000001</v>
      </c>
      <c r="E111" s="100">
        <f t="shared" si="15"/>
        <v>-4295.0999999999985</v>
      </c>
      <c r="F111" s="99">
        <v>0</v>
      </c>
      <c r="G111" s="87">
        <v>0</v>
      </c>
    </row>
    <row r="112" spans="1:7" ht="27" customHeight="1" x14ac:dyDescent="0.25">
      <c r="A112" s="71" t="s">
        <v>8</v>
      </c>
      <c r="B112" s="30" t="s">
        <v>9</v>
      </c>
      <c r="C112" s="59">
        <f>SUM(C113:C137)</f>
        <v>173741.25</v>
      </c>
      <c r="D112" s="59">
        <f>SUM(D113:D137)</f>
        <v>137303.84</v>
      </c>
      <c r="E112" s="59">
        <f>SUM(E113:E137)</f>
        <v>-36437.410000000011</v>
      </c>
      <c r="F112" s="99">
        <f t="shared" si="17"/>
        <v>0.79027772621642811</v>
      </c>
      <c r="G112" s="107">
        <f>SUM(D112/C112)*100</f>
        <v>79.027772621642811</v>
      </c>
    </row>
    <row r="113" spans="1:7" ht="24.95" customHeight="1" x14ac:dyDescent="0.25">
      <c r="A113" s="124">
        <v>31212</v>
      </c>
      <c r="B113" s="190" t="s">
        <v>171</v>
      </c>
      <c r="C113" s="191">
        <v>0</v>
      </c>
      <c r="D113" s="191">
        <v>183.64</v>
      </c>
      <c r="E113" s="188">
        <f t="shared" si="15"/>
        <v>183.64</v>
      </c>
      <c r="F113" s="99">
        <v>0</v>
      </c>
      <c r="G113" s="189">
        <v>0</v>
      </c>
    </row>
    <row r="114" spans="1:7" ht="24.95" customHeight="1" x14ac:dyDescent="0.25">
      <c r="A114">
        <v>321190</v>
      </c>
      <c r="B114" s="131" t="s">
        <v>44</v>
      </c>
      <c r="C114" s="37">
        <v>13000</v>
      </c>
      <c r="D114" s="39">
        <v>17911.68</v>
      </c>
      <c r="E114" s="100">
        <f t="shared" si="15"/>
        <v>4911.68</v>
      </c>
      <c r="F114" s="99">
        <f t="shared" si="17"/>
        <v>1.3778215384615384</v>
      </c>
      <c r="G114" s="87">
        <f>SUM(D114/C114)*100</f>
        <v>137.78215384615385</v>
      </c>
    </row>
    <row r="115" spans="1:7" ht="24.95" customHeight="1" x14ac:dyDescent="0.25">
      <c r="A115" s="3">
        <v>32149</v>
      </c>
      <c r="B115" s="128" t="s">
        <v>168</v>
      </c>
      <c r="C115" s="37">
        <v>0</v>
      </c>
      <c r="D115" s="39">
        <v>600</v>
      </c>
      <c r="E115" s="100">
        <f t="shared" si="15"/>
        <v>600</v>
      </c>
      <c r="F115" s="99">
        <v>0</v>
      </c>
      <c r="G115" s="87">
        <v>0</v>
      </c>
    </row>
    <row r="116" spans="1:7" ht="24.95" customHeight="1" x14ac:dyDescent="0.25">
      <c r="A116" s="3">
        <v>322110</v>
      </c>
      <c r="B116" s="128" t="s">
        <v>20</v>
      </c>
      <c r="C116" s="37">
        <v>3000</v>
      </c>
      <c r="D116" s="39">
        <v>1495.88</v>
      </c>
      <c r="E116" s="100">
        <f>SUM(D116-C116)</f>
        <v>-1504.12</v>
      </c>
      <c r="F116" s="99">
        <f>SUM(D116/C116)</f>
        <v>0.49862666666666672</v>
      </c>
      <c r="G116" s="87">
        <f>SUM(D116/C116)*100</f>
        <v>49.862666666666669</v>
      </c>
    </row>
    <row r="117" spans="1:7" ht="17.100000000000001" customHeight="1" x14ac:dyDescent="0.25">
      <c r="C117" s="58"/>
      <c r="D117" s="57" t="s">
        <v>102</v>
      </c>
      <c r="E117" s="113"/>
      <c r="F117" s="113"/>
      <c r="G117" s="58"/>
    </row>
    <row r="118" spans="1:7" ht="17.100000000000001" customHeight="1" x14ac:dyDescent="0.25">
      <c r="A118" s="206" t="s">
        <v>10</v>
      </c>
      <c r="B118" s="208" t="s">
        <v>0</v>
      </c>
      <c r="C118" s="63" t="s">
        <v>3</v>
      </c>
      <c r="D118" s="64" t="s">
        <v>107</v>
      </c>
      <c r="E118" s="64" t="s">
        <v>106</v>
      </c>
      <c r="F118" s="64" t="s">
        <v>149</v>
      </c>
      <c r="G118" s="64" t="s">
        <v>104</v>
      </c>
    </row>
    <row r="119" spans="1:7" ht="17.100000000000001" customHeight="1" x14ac:dyDescent="0.25">
      <c r="A119" s="207"/>
      <c r="B119" s="209"/>
      <c r="C119" s="65" t="s">
        <v>103</v>
      </c>
      <c r="D119" s="66" t="s">
        <v>105</v>
      </c>
      <c r="E119" s="66"/>
      <c r="F119" s="66"/>
      <c r="G119" s="66" t="s">
        <v>118</v>
      </c>
    </row>
    <row r="120" spans="1:7" ht="23.1" customHeight="1" x14ac:dyDescent="0.25">
      <c r="A120" s="3">
        <v>322290</v>
      </c>
      <c r="B120" s="128" t="s">
        <v>61</v>
      </c>
      <c r="C120" s="37">
        <v>1000</v>
      </c>
      <c r="D120" s="39">
        <v>736.5</v>
      </c>
      <c r="E120" s="100">
        <f t="shared" si="15"/>
        <v>-263.5</v>
      </c>
      <c r="F120" s="99">
        <f t="shared" si="17"/>
        <v>0.73650000000000004</v>
      </c>
      <c r="G120" s="87">
        <f>SUM(D120/C120)*100</f>
        <v>73.650000000000006</v>
      </c>
    </row>
    <row r="121" spans="1:7" ht="23.1" customHeight="1" x14ac:dyDescent="0.25">
      <c r="A121" s="3">
        <v>32233</v>
      </c>
      <c r="B121" s="128" t="s">
        <v>22</v>
      </c>
      <c r="C121" s="37">
        <v>0</v>
      </c>
      <c r="D121" s="39">
        <v>1346.48</v>
      </c>
      <c r="E121" s="100">
        <f t="shared" si="15"/>
        <v>1346.48</v>
      </c>
      <c r="F121" s="99">
        <v>0</v>
      </c>
      <c r="G121" s="87">
        <v>0</v>
      </c>
    </row>
    <row r="122" spans="1:7" ht="23.1" customHeight="1" x14ac:dyDescent="0.25">
      <c r="A122" s="3">
        <v>322510</v>
      </c>
      <c r="B122" s="128" t="s">
        <v>24</v>
      </c>
      <c r="C122" s="37">
        <v>741.25</v>
      </c>
      <c r="D122" s="39">
        <v>81.5</v>
      </c>
      <c r="E122" s="100">
        <f t="shared" si="15"/>
        <v>-659.75</v>
      </c>
      <c r="F122" s="99">
        <v>0</v>
      </c>
      <c r="G122" s="87">
        <v>0</v>
      </c>
    </row>
    <row r="123" spans="1:7" ht="23.1" customHeight="1" x14ac:dyDescent="0.25">
      <c r="A123" s="3">
        <v>323110</v>
      </c>
      <c r="B123" s="128" t="s">
        <v>27</v>
      </c>
      <c r="C123" s="37">
        <v>400</v>
      </c>
      <c r="D123" s="39">
        <v>120.36</v>
      </c>
      <c r="E123" s="100">
        <f t="shared" si="15"/>
        <v>-279.64</v>
      </c>
      <c r="F123" s="99">
        <f t="shared" si="17"/>
        <v>0.3009</v>
      </c>
      <c r="G123" s="87">
        <f>SUM(D123/C123)*100</f>
        <v>30.09</v>
      </c>
    </row>
    <row r="124" spans="1:7" ht="23.1" customHeight="1" x14ac:dyDescent="0.25">
      <c r="A124" s="3">
        <v>323130</v>
      </c>
      <c r="B124" s="128" t="s">
        <v>28</v>
      </c>
      <c r="C124" s="37">
        <v>100</v>
      </c>
      <c r="D124" s="39">
        <v>22.95</v>
      </c>
      <c r="E124" s="100">
        <f t="shared" si="15"/>
        <v>-77.05</v>
      </c>
      <c r="F124" s="99">
        <f t="shared" si="17"/>
        <v>0.22949999999999998</v>
      </c>
      <c r="G124" s="87">
        <f>SUM(D124/C124)*100</f>
        <v>22.95</v>
      </c>
    </row>
    <row r="125" spans="1:7" ht="23.1" customHeight="1" x14ac:dyDescent="0.25">
      <c r="A125" s="3">
        <v>323290</v>
      </c>
      <c r="B125" s="128" t="s">
        <v>46</v>
      </c>
      <c r="C125" s="37">
        <v>53000</v>
      </c>
      <c r="D125" s="39">
        <v>22050</v>
      </c>
      <c r="E125" s="100">
        <f t="shared" si="15"/>
        <v>-30950</v>
      </c>
      <c r="F125" s="99">
        <f t="shared" si="17"/>
        <v>0.41603773584905662</v>
      </c>
      <c r="G125" s="87">
        <f>SUM(D125/C125)*100</f>
        <v>41.60377358490566</v>
      </c>
    </row>
    <row r="126" spans="1:7" ht="23.1" customHeight="1" x14ac:dyDescent="0.25">
      <c r="A126" s="3">
        <v>323390</v>
      </c>
      <c r="B126" s="128" t="s">
        <v>30</v>
      </c>
      <c r="C126" s="37">
        <v>500</v>
      </c>
      <c r="D126" s="39">
        <v>0</v>
      </c>
      <c r="E126" s="100">
        <f t="shared" si="15"/>
        <v>-500</v>
      </c>
      <c r="F126" s="99">
        <f t="shared" si="17"/>
        <v>0</v>
      </c>
      <c r="G126" s="87">
        <f>SUM(D126/C126)*100</f>
        <v>0</v>
      </c>
    </row>
    <row r="127" spans="1:7" s="5" customFormat="1" ht="23.1" customHeight="1" x14ac:dyDescent="0.25">
      <c r="A127" s="3">
        <v>32349</v>
      </c>
      <c r="B127" s="128" t="s">
        <v>169</v>
      </c>
      <c r="C127" s="37">
        <v>0</v>
      </c>
      <c r="D127" s="39">
        <v>417.34</v>
      </c>
      <c r="E127" s="100">
        <f t="shared" si="15"/>
        <v>417.34</v>
      </c>
      <c r="F127" s="99">
        <v>0</v>
      </c>
      <c r="G127" s="87">
        <v>0</v>
      </c>
    </row>
    <row r="128" spans="1:7" s="5" customFormat="1" ht="23.1" customHeight="1" x14ac:dyDescent="0.25">
      <c r="A128" s="3">
        <v>323720</v>
      </c>
      <c r="B128" s="128" t="s">
        <v>32</v>
      </c>
      <c r="C128" s="37">
        <v>69000</v>
      </c>
      <c r="D128" s="39">
        <v>60651.13</v>
      </c>
      <c r="E128" s="100">
        <f t="shared" si="15"/>
        <v>-8348.8700000000026</v>
      </c>
      <c r="F128" s="99">
        <f t="shared" si="17"/>
        <v>0.87900188405797097</v>
      </c>
      <c r="G128" s="87">
        <f>SUM(D128/C128)*100</f>
        <v>87.900188405797095</v>
      </c>
    </row>
    <row r="129" spans="1:7" s="5" customFormat="1" ht="23.1" customHeight="1" x14ac:dyDescent="0.25">
      <c r="A129" s="3">
        <v>323790</v>
      </c>
      <c r="B129" s="128" t="s">
        <v>33</v>
      </c>
      <c r="C129" s="37">
        <v>0</v>
      </c>
      <c r="D129" s="39">
        <v>1500</v>
      </c>
      <c r="E129" s="100">
        <f t="shared" si="15"/>
        <v>1500</v>
      </c>
      <c r="F129" s="99">
        <v>0</v>
      </c>
      <c r="G129" s="87">
        <v>0</v>
      </c>
    </row>
    <row r="130" spans="1:7" s="5" customFormat="1" ht="23.1" customHeight="1" x14ac:dyDescent="0.25">
      <c r="A130" s="3">
        <v>323910</v>
      </c>
      <c r="B130" s="128" t="s">
        <v>35</v>
      </c>
      <c r="C130" s="37">
        <v>2000</v>
      </c>
      <c r="D130" s="39">
        <v>1449.7</v>
      </c>
      <c r="E130" s="100">
        <f>SUM(D130-C130)</f>
        <v>-550.29999999999995</v>
      </c>
      <c r="F130" s="99">
        <f>SUM(D130/C130)</f>
        <v>0.72484999999999999</v>
      </c>
      <c r="G130" s="87">
        <f>SUM(D130/C130)*100</f>
        <v>72.484999999999999</v>
      </c>
    </row>
    <row r="131" spans="1:7" ht="23.1" customHeight="1" x14ac:dyDescent="0.25">
      <c r="A131" s="3">
        <v>329310</v>
      </c>
      <c r="B131" s="128" t="s">
        <v>39</v>
      </c>
      <c r="C131" s="37">
        <v>2000</v>
      </c>
      <c r="D131" s="39">
        <v>0</v>
      </c>
      <c r="E131" s="100">
        <f t="shared" si="15"/>
        <v>-2000</v>
      </c>
      <c r="F131" s="99">
        <v>0</v>
      </c>
      <c r="G131" s="87">
        <v>0</v>
      </c>
    </row>
    <row r="132" spans="1:7" ht="23.1" customHeight="1" x14ac:dyDescent="0.25">
      <c r="A132" s="3">
        <v>32953</v>
      </c>
      <c r="B132" s="128" t="s">
        <v>112</v>
      </c>
      <c r="C132" s="37">
        <v>0</v>
      </c>
      <c r="D132" s="39">
        <v>862.5</v>
      </c>
      <c r="E132" s="100">
        <f t="shared" si="15"/>
        <v>862.5</v>
      </c>
      <c r="F132" s="99">
        <v>0</v>
      </c>
      <c r="G132" s="87">
        <v>0</v>
      </c>
    </row>
    <row r="133" spans="1:7" ht="23.1" customHeight="1" x14ac:dyDescent="0.25">
      <c r="A133" s="3">
        <v>32990</v>
      </c>
      <c r="B133" s="128" t="s">
        <v>41</v>
      </c>
      <c r="C133" s="37">
        <v>6000</v>
      </c>
      <c r="D133" s="39">
        <v>0</v>
      </c>
      <c r="E133" s="100">
        <f t="shared" si="15"/>
        <v>-6000</v>
      </c>
      <c r="F133" s="99">
        <v>0</v>
      </c>
      <c r="G133" s="87">
        <v>0</v>
      </c>
    </row>
    <row r="134" spans="1:7" ht="23.1" customHeight="1" x14ac:dyDescent="0.25">
      <c r="A134" s="3">
        <v>34321</v>
      </c>
      <c r="B134" s="128" t="s">
        <v>172</v>
      </c>
      <c r="C134" s="37">
        <v>0</v>
      </c>
      <c r="D134" s="39">
        <v>3442.36</v>
      </c>
      <c r="E134" s="100">
        <f t="shared" si="15"/>
        <v>3442.36</v>
      </c>
      <c r="F134" s="99">
        <v>0</v>
      </c>
      <c r="G134" s="87">
        <v>0</v>
      </c>
    </row>
    <row r="135" spans="1:7" ht="23.1" customHeight="1" x14ac:dyDescent="0.25">
      <c r="A135" s="3">
        <v>4212</v>
      </c>
      <c r="B135" s="128" t="s">
        <v>170</v>
      </c>
      <c r="C135" s="37">
        <v>0</v>
      </c>
      <c r="D135" s="39">
        <v>23060.54</v>
      </c>
      <c r="E135" s="100">
        <f t="shared" si="15"/>
        <v>23060.54</v>
      </c>
      <c r="F135" s="99">
        <v>0</v>
      </c>
      <c r="G135" s="87">
        <v>0</v>
      </c>
    </row>
    <row r="136" spans="1:7" ht="23.1" customHeight="1" x14ac:dyDescent="0.25">
      <c r="A136" s="3">
        <v>422730</v>
      </c>
      <c r="B136" s="128" t="s">
        <v>42</v>
      </c>
      <c r="C136" s="37">
        <v>22000</v>
      </c>
      <c r="D136" s="39">
        <v>50</v>
      </c>
      <c r="E136" s="100">
        <f t="shared" si="15"/>
        <v>-21950</v>
      </c>
      <c r="F136" s="99">
        <f t="shared" ref="F136:F173" si="18">SUM(D136/C136)</f>
        <v>2.2727272727272726E-3</v>
      </c>
      <c r="G136" s="87">
        <f t="shared" ref="G136:G142" si="19">SUM(D136/C136)*100</f>
        <v>0.22727272727272727</v>
      </c>
    </row>
    <row r="137" spans="1:7" ht="23.1" customHeight="1" x14ac:dyDescent="0.25">
      <c r="A137">
        <v>424110</v>
      </c>
      <c r="B137" s="131" t="s">
        <v>47</v>
      </c>
      <c r="C137" s="54">
        <v>1000</v>
      </c>
      <c r="D137" s="53">
        <v>1321.28</v>
      </c>
      <c r="E137" s="108">
        <f t="shared" si="15"/>
        <v>321.27999999999997</v>
      </c>
      <c r="F137" s="99">
        <f t="shared" si="18"/>
        <v>1.32128</v>
      </c>
      <c r="G137" s="109">
        <f t="shared" si="19"/>
        <v>132.12800000000001</v>
      </c>
    </row>
    <row r="138" spans="1:7" ht="26.25" customHeight="1" x14ac:dyDescent="0.25">
      <c r="A138" s="71" t="s">
        <v>11</v>
      </c>
      <c r="B138" s="6" t="s">
        <v>97</v>
      </c>
      <c r="C138" s="59">
        <f>SUM(C139:C145)</f>
        <v>63000</v>
      </c>
      <c r="D138" s="59">
        <f>SUM(D139:D145)</f>
        <v>115037.84</v>
      </c>
      <c r="E138" s="59">
        <f>SUM(E139:E145)</f>
        <v>52037.839999999989</v>
      </c>
      <c r="F138" s="99">
        <f t="shared" si="18"/>
        <v>1.8259974603174602</v>
      </c>
      <c r="G138" s="107">
        <f t="shared" si="19"/>
        <v>182.59974603174604</v>
      </c>
    </row>
    <row r="139" spans="1:7" ht="23.1" customHeight="1" x14ac:dyDescent="0.25">
      <c r="A139">
        <v>321190</v>
      </c>
      <c r="B139" s="131" t="s">
        <v>48</v>
      </c>
      <c r="C139" s="37">
        <v>3000</v>
      </c>
      <c r="D139" s="39">
        <v>3066.86</v>
      </c>
      <c r="E139" s="100">
        <f t="shared" si="15"/>
        <v>66.860000000000127</v>
      </c>
      <c r="F139" s="99">
        <f t="shared" si="18"/>
        <v>1.0222866666666668</v>
      </c>
      <c r="G139" s="87">
        <f t="shared" si="19"/>
        <v>102.22866666666668</v>
      </c>
    </row>
    <row r="140" spans="1:7" ht="26.25" customHeight="1" x14ac:dyDescent="0.25">
      <c r="A140" s="122">
        <v>322190</v>
      </c>
      <c r="B140" s="22" t="s">
        <v>55</v>
      </c>
      <c r="C140" s="52">
        <v>4351.26</v>
      </c>
      <c r="D140" s="39">
        <v>0</v>
      </c>
      <c r="E140" s="100">
        <f t="shared" si="15"/>
        <v>-4351.26</v>
      </c>
      <c r="F140" s="99">
        <f t="shared" si="18"/>
        <v>0</v>
      </c>
      <c r="G140" s="87">
        <f t="shared" si="19"/>
        <v>0</v>
      </c>
    </row>
    <row r="141" spans="1:7" s="5" customFormat="1" ht="23.1" customHeight="1" x14ac:dyDescent="0.25">
      <c r="A141" s="3">
        <v>323190</v>
      </c>
      <c r="B141" s="128" t="s">
        <v>29</v>
      </c>
      <c r="C141" s="37">
        <v>10000</v>
      </c>
      <c r="D141" s="39">
        <v>16443.7</v>
      </c>
      <c r="E141" s="100">
        <f t="shared" si="15"/>
        <v>6443.7000000000007</v>
      </c>
      <c r="F141" s="99">
        <f t="shared" si="18"/>
        <v>1.6443700000000001</v>
      </c>
      <c r="G141" s="87">
        <f t="shared" si="19"/>
        <v>164.43700000000001</v>
      </c>
    </row>
    <row r="142" spans="1:7" s="5" customFormat="1" ht="23.1" customHeight="1" x14ac:dyDescent="0.25">
      <c r="A142" s="3">
        <v>32412</v>
      </c>
      <c r="B142" s="128" t="s">
        <v>113</v>
      </c>
      <c r="C142" s="37">
        <v>15000</v>
      </c>
      <c r="D142" s="39">
        <v>4450.4399999999996</v>
      </c>
      <c r="E142" s="100">
        <f t="shared" si="15"/>
        <v>-10549.560000000001</v>
      </c>
      <c r="F142" s="99">
        <f t="shared" si="18"/>
        <v>0.29669599999999996</v>
      </c>
      <c r="G142" s="87">
        <f t="shared" si="19"/>
        <v>29.669599999999996</v>
      </c>
    </row>
    <row r="143" spans="1:7" ht="23.1" customHeight="1" x14ac:dyDescent="0.25">
      <c r="A143" s="122">
        <v>32919</v>
      </c>
      <c r="B143" s="128" t="s">
        <v>173</v>
      </c>
      <c r="C143" s="37">
        <v>2000</v>
      </c>
      <c r="D143" s="39">
        <v>700</v>
      </c>
      <c r="E143" s="100">
        <f t="shared" si="15"/>
        <v>-1300</v>
      </c>
      <c r="F143" s="99">
        <v>0</v>
      </c>
      <c r="G143" s="87">
        <v>0</v>
      </c>
    </row>
    <row r="144" spans="1:7" ht="23.1" customHeight="1" x14ac:dyDescent="0.25">
      <c r="A144" s="122">
        <v>32931</v>
      </c>
      <c r="B144" s="128" t="s">
        <v>39</v>
      </c>
      <c r="C144" s="37">
        <v>0</v>
      </c>
      <c r="D144" s="39">
        <v>67.94</v>
      </c>
      <c r="E144" s="100">
        <f t="shared" si="15"/>
        <v>67.94</v>
      </c>
      <c r="F144" s="99">
        <v>0</v>
      </c>
      <c r="G144" s="87">
        <v>0</v>
      </c>
    </row>
    <row r="145" spans="1:7" ht="23.1" customHeight="1" x14ac:dyDescent="0.25">
      <c r="A145">
        <v>329990</v>
      </c>
      <c r="B145" s="131" t="s">
        <v>114</v>
      </c>
      <c r="C145" s="37">
        <v>28648.74</v>
      </c>
      <c r="D145" s="39">
        <v>90308.9</v>
      </c>
      <c r="E145" s="100">
        <f t="shared" si="15"/>
        <v>61660.159999999989</v>
      </c>
      <c r="F145" s="99">
        <f t="shared" si="18"/>
        <v>3.1522817408374677</v>
      </c>
      <c r="G145" s="87">
        <f>SUM(D145/C145)*100</f>
        <v>315.22817408374675</v>
      </c>
    </row>
    <row r="146" spans="1:7" ht="26.25" customHeight="1" x14ac:dyDescent="0.25">
      <c r="A146" s="71" t="s">
        <v>13</v>
      </c>
      <c r="B146" s="6" t="s">
        <v>91</v>
      </c>
      <c r="C146" s="59">
        <f>SUM(C147:C151)</f>
        <v>10060</v>
      </c>
      <c r="D146" s="59">
        <f>SUM(D147:D151)</f>
        <v>3609.15</v>
      </c>
      <c r="E146" s="103">
        <f t="shared" si="15"/>
        <v>-6450.85</v>
      </c>
      <c r="F146" s="99">
        <f t="shared" si="18"/>
        <v>0.35876242544731612</v>
      </c>
      <c r="G146" s="107">
        <f>SUM(D146/C146)*100</f>
        <v>35.87624254473161</v>
      </c>
    </row>
    <row r="147" spans="1:7" ht="23.1" customHeight="1" x14ac:dyDescent="0.25">
      <c r="A147">
        <v>311110</v>
      </c>
      <c r="B147" s="131" t="s">
        <v>43</v>
      </c>
      <c r="C147" s="37">
        <v>2000</v>
      </c>
      <c r="D147" s="39">
        <v>1296</v>
      </c>
      <c r="E147" s="100">
        <f t="shared" si="15"/>
        <v>-704</v>
      </c>
      <c r="F147" s="99">
        <f t="shared" si="18"/>
        <v>0.64800000000000002</v>
      </c>
      <c r="G147" s="87">
        <f>SUM(D147/C147)*100</f>
        <v>64.8</v>
      </c>
    </row>
    <row r="148" spans="1:7" ht="23.1" customHeight="1" x14ac:dyDescent="0.25">
      <c r="A148" s="3">
        <v>32119</v>
      </c>
      <c r="B148" s="128" t="s">
        <v>115</v>
      </c>
      <c r="C148" s="37">
        <v>3000</v>
      </c>
      <c r="D148" s="39">
        <v>990</v>
      </c>
      <c r="E148" s="100">
        <f t="shared" si="15"/>
        <v>-2010</v>
      </c>
      <c r="F148" s="99">
        <f t="shared" si="18"/>
        <v>0.33</v>
      </c>
      <c r="G148" s="87">
        <f>SUM(D148/C148)*100</f>
        <v>33</v>
      </c>
    </row>
    <row r="149" spans="1:7" s="5" customFormat="1" ht="23.1" customHeight="1" x14ac:dyDescent="0.25">
      <c r="A149" s="123">
        <v>3241</v>
      </c>
      <c r="B149" s="128" t="s">
        <v>175</v>
      </c>
      <c r="C149" s="37">
        <v>0</v>
      </c>
      <c r="D149" s="39">
        <v>510</v>
      </c>
      <c r="E149" s="100">
        <f t="shared" si="15"/>
        <v>510</v>
      </c>
      <c r="F149" s="99">
        <v>0</v>
      </c>
      <c r="G149" s="87">
        <v>0</v>
      </c>
    </row>
    <row r="150" spans="1:7" s="5" customFormat="1" ht="23.1" customHeight="1" x14ac:dyDescent="0.25">
      <c r="A150" s="123">
        <v>32931</v>
      </c>
      <c r="B150" s="128" t="s">
        <v>174</v>
      </c>
      <c r="C150" s="37">
        <v>0</v>
      </c>
      <c r="D150" s="39">
        <v>813.15</v>
      </c>
      <c r="E150" s="100">
        <f t="shared" si="15"/>
        <v>813.15</v>
      </c>
      <c r="F150" s="99">
        <v>0</v>
      </c>
      <c r="G150" s="87">
        <v>0</v>
      </c>
    </row>
    <row r="151" spans="1:7" ht="23.1" customHeight="1" x14ac:dyDescent="0.25">
      <c r="A151" s="81">
        <v>32990</v>
      </c>
      <c r="B151" s="132" t="s">
        <v>176</v>
      </c>
      <c r="C151" s="37">
        <v>5060</v>
      </c>
      <c r="D151" s="39">
        <v>0</v>
      </c>
      <c r="E151" s="100">
        <f t="shared" si="15"/>
        <v>-5060</v>
      </c>
      <c r="F151" s="99">
        <f t="shared" si="18"/>
        <v>0</v>
      </c>
      <c r="G151" s="87">
        <f>SUM(D151/C151)*100</f>
        <v>0</v>
      </c>
    </row>
    <row r="152" spans="1:7" ht="26.25" customHeight="1" x14ac:dyDescent="0.25">
      <c r="A152" s="31"/>
      <c r="B152" s="134" t="s">
        <v>92</v>
      </c>
      <c r="C152" s="59">
        <f>SUM(C153:C154)</f>
        <v>5950000</v>
      </c>
      <c r="D152" s="59">
        <f>SUM(D153:D154)</f>
        <v>6001245.3300000001</v>
      </c>
      <c r="E152" s="59">
        <f>SUM(E153:E154)</f>
        <v>51245.329999999813</v>
      </c>
      <c r="F152" s="99">
        <f>SUM(D152/C152)</f>
        <v>1.0086126605042016</v>
      </c>
      <c r="G152" s="107">
        <f>SUM(D152/C152)*100</f>
        <v>100.86126605042016</v>
      </c>
    </row>
    <row r="153" spans="1:7" ht="24" customHeight="1" x14ac:dyDescent="0.25">
      <c r="A153" s="3">
        <v>31</v>
      </c>
      <c r="B153" s="135" t="s">
        <v>43</v>
      </c>
      <c r="C153" s="37">
        <v>5925000</v>
      </c>
      <c r="D153" s="39">
        <v>5976577.0499999998</v>
      </c>
      <c r="E153" s="100">
        <f>SUM(D153-C153)</f>
        <v>51577.049999999814</v>
      </c>
      <c r="F153" s="99">
        <f>SUM(D153/C153)</f>
        <v>1.0087049873417722</v>
      </c>
      <c r="G153" s="87">
        <f>SUM(D153/C153)*100</f>
        <v>100.87049873417722</v>
      </c>
    </row>
    <row r="154" spans="1:7" ht="24" customHeight="1" x14ac:dyDescent="0.25">
      <c r="A154" s="123">
        <v>32</v>
      </c>
      <c r="B154" s="136" t="s">
        <v>177</v>
      </c>
      <c r="C154" s="37">
        <v>25000</v>
      </c>
      <c r="D154" s="39">
        <v>24668.28</v>
      </c>
      <c r="E154" s="100">
        <f>SUM(D154-C154)</f>
        <v>-331.72000000000116</v>
      </c>
      <c r="F154" s="99">
        <f>SUM(D154/C154)</f>
        <v>0.98673119999999992</v>
      </c>
      <c r="G154" s="87">
        <f>SUM(D154/C154)*100</f>
        <v>98.673119999999997</v>
      </c>
    </row>
    <row r="155" spans="1:7" ht="24" customHeight="1" x14ac:dyDescent="0.25">
      <c r="A155" s="74"/>
      <c r="B155" s="137" t="s">
        <v>74</v>
      </c>
      <c r="C155" s="194">
        <f>SUM(C146+C152)</f>
        <v>5960060</v>
      </c>
      <c r="D155" s="192">
        <f>SUM(D146+D152)</f>
        <v>6004854.4800000004</v>
      </c>
      <c r="E155" s="193">
        <f>SUM(D155-C155)</f>
        <v>44794.480000000447</v>
      </c>
      <c r="F155" s="253">
        <f>SUM(D155/C155)</f>
        <v>1.0075157766868119</v>
      </c>
      <c r="G155" s="118">
        <f>SUM(D155/C155)*100</f>
        <v>100.75157766868119</v>
      </c>
    </row>
    <row r="156" spans="1:7" ht="24" customHeight="1" x14ac:dyDescent="0.25">
      <c r="A156" s="249"/>
      <c r="B156" s="179"/>
      <c r="C156" s="250"/>
      <c r="D156" s="250"/>
      <c r="E156" s="251"/>
      <c r="F156" s="251"/>
      <c r="G156" s="252"/>
    </row>
    <row r="157" spans="1:7" ht="26.25" customHeight="1" x14ac:dyDescent="0.25">
      <c r="C157" s="58"/>
      <c r="D157" s="57" t="s">
        <v>120</v>
      </c>
      <c r="E157" s="113"/>
      <c r="F157" s="113"/>
      <c r="G157" s="58"/>
    </row>
    <row r="158" spans="1:7" ht="17.100000000000001" customHeight="1" x14ac:dyDescent="0.25">
      <c r="A158" s="206" t="s">
        <v>10</v>
      </c>
      <c r="B158" s="208" t="s">
        <v>0</v>
      </c>
      <c r="C158" s="63" t="s">
        <v>3</v>
      </c>
      <c r="D158" s="64" t="s">
        <v>107</v>
      </c>
      <c r="E158" s="64" t="s">
        <v>106</v>
      </c>
      <c r="F158" s="64" t="s">
        <v>149</v>
      </c>
      <c r="G158" s="64" t="s">
        <v>104</v>
      </c>
    </row>
    <row r="159" spans="1:7" ht="17.100000000000001" customHeight="1" x14ac:dyDescent="0.25">
      <c r="A159" s="207"/>
      <c r="B159" s="209"/>
      <c r="C159" s="65" t="s">
        <v>103</v>
      </c>
      <c r="D159" s="66" t="s">
        <v>105</v>
      </c>
      <c r="E159" s="66"/>
      <c r="F159" s="66"/>
      <c r="G159" s="66" t="s">
        <v>118</v>
      </c>
    </row>
    <row r="160" spans="1:7" ht="26.25" customHeight="1" x14ac:dyDescent="0.25">
      <c r="A160" s="71" t="s">
        <v>16</v>
      </c>
      <c r="B160" s="30" t="s">
        <v>119</v>
      </c>
      <c r="C160" s="59">
        <f>SUM(C161:C172)</f>
        <v>260951.06</v>
      </c>
      <c r="D160" s="59">
        <f>SUM(D161:D172)</f>
        <v>196450.79000000004</v>
      </c>
      <c r="E160" s="116">
        <f t="shared" ref="E160:E172" si="20">SUM(D160-C160)</f>
        <v>-64500.26999999996</v>
      </c>
      <c r="F160" s="177">
        <f t="shared" si="18"/>
        <v>0.75282618127705647</v>
      </c>
      <c r="G160" s="117">
        <f>SUM(D160/C160)*100</f>
        <v>75.282618127705646</v>
      </c>
    </row>
    <row r="161" spans="1:7" ht="23.1" customHeight="1" x14ac:dyDescent="0.25">
      <c r="A161" s="124">
        <v>32119</v>
      </c>
      <c r="B161" s="190" t="s">
        <v>48</v>
      </c>
      <c r="C161" s="191">
        <v>100000</v>
      </c>
      <c r="D161" s="39">
        <v>23095.23</v>
      </c>
      <c r="E161" s="108">
        <f t="shared" si="20"/>
        <v>-76904.77</v>
      </c>
      <c r="F161" s="99">
        <f t="shared" si="18"/>
        <v>0.2309523</v>
      </c>
      <c r="G161" s="109">
        <f>SUM(D161/C161)*100</f>
        <v>23.095230000000001</v>
      </c>
    </row>
    <row r="162" spans="1:7" ht="23.1" customHeight="1" x14ac:dyDescent="0.25">
      <c r="A162" s="28">
        <v>321495</v>
      </c>
      <c r="B162" s="140" t="s">
        <v>179</v>
      </c>
      <c r="C162" s="60">
        <v>0</v>
      </c>
      <c r="D162" s="39">
        <v>118008.6</v>
      </c>
      <c r="E162" s="108">
        <f t="shared" si="20"/>
        <v>118008.6</v>
      </c>
      <c r="F162" s="99">
        <v>0</v>
      </c>
      <c r="G162" s="109">
        <v>0</v>
      </c>
    </row>
    <row r="163" spans="1:7" ht="23.1" customHeight="1" x14ac:dyDescent="0.25">
      <c r="A163" s="3">
        <v>322110</v>
      </c>
      <c r="B163" s="128" t="s">
        <v>20</v>
      </c>
      <c r="C163" s="37">
        <v>9000</v>
      </c>
      <c r="D163" s="39">
        <v>2431.41</v>
      </c>
      <c r="E163" s="108">
        <f t="shared" si="20"/>
        <v>-6568.59</v>
      </c>
      <c r="F163" s="99">
        <f t="shared" si="18"/>
        <v>0.27015666666666666</v>
      </c>
      <c r="G163" s="109">
        <f>SUM(D163/C163)*100</f>
        <v>27.015666666666664</v>
      </c>
    </row>
    <row r="164" spans="1:7" ht="23.1" customHeight="1" x14ac:dyDescent="0.25">
      <c r="A164" s="3">
        <v>32219</v>
      </c>
      <c r="B164" s="128" t="s">
        <v>116</v>
      </c>
      <c r="C164" s="37">
        <v>0</v>
      </c>
      <c r="D164" s="39">
        <v>349</v>
      </c>
      <c r="E164" s="108">
        <f t="shared" si="20"/>
        <v>349</v>
      </c>
      <c r="F164" s="99">
        <v>0</v>
      </c>
      <c r="G164" s="109">
        <v>0</v>
      </c>
    </row>
    <row r="165" spans="1:7" ht="23.1" customHeight="1" x14ac:dyDescent="0.25">
      <c r="A165" s="3">
        <v>32229</v>
      </c>
      <c r="B165" s="128" t="s">
        <v>117</v>
      </c>
      <c r="C165" s="37">
        <v>0</v>
      </c>
      <c r="D165" s="39">
        <v>1921.5</v>
      </c>
      <c r="E165" s="108">
        <f t="shared" si="20"/>
        <v>1921.5</v>
      </c>
      <c r="F165" s="99">
        <v>0</v>
      </c>
      <c r="G165" s="109">
        <v>0</v>
      </c>
    </row>
    <row r="166" spans="1:7" ht="23.1" customHeight="1" x14ac:dyDescent="0.25">
      <c r="A166" s="3">
        <v>32234</v>
      </c>
      <c r="B166" s="128" t="s">
        <v>23</v>
      </c>
      <c r="C166" s="37">
        <v>0</v>
      </c>
      <c r="D166" s="39">
        <v>2635.5</v>
      </c>
      <c r="E166" s="108">
        <f t="shared" si="20"/>
        <v>2635.5</v>
      </c>
      <c r="F166" s="99">
        <v>0</v>
      </c>
      <c r="G166" s="109">
        <v>0</v>
      </c>
    </row>
    <row r="167" spans="1:7" ht="23.1" customHeight="1" x14ac:dyDescent="0.25">
      <c r="A167" s="3">
        <v>32319</v>
      </c>
      <c r="B167" s="128" t="s">
        <v>29</v>
      </c>
      <c r="C167" s="37">
        <v>70000</v>
      </c>
      <c r="D167" s="39">
        <v>27190.67</v>
      </c>
      <c r="E167" s="108">
        <f t="shared" si="20"/>
        <v>-42809.33</v>
      </c>
      <c r="F167" s="99">
        <f t="shared" si="18"/>
        <v>0.38843814285714284</v>
      </c>
      <c r="G167" s="109">
        <f>SUM(D167/C167)*100</f>
        <v>38.843814285714288</v>
      </c>
    </row>
    <row r="168" spans="1:7" ht="23.1" customHeight="1" x14ac:dyDescent="0.25">
      <c r="A168" s="122">
        <v>32339</v>
      </c>
      <c r="B168" s="22" t="s">
        <v>30</v>
      </c>
      <c r="C168" s="52">
        <v>12000</v>
      </c>
      <c r="D168" s="39">
        <v>0</v>
      </c>
      <c r="E168" s="108">
        <f t="shared" si="20"/>
        <v>-12000</v>
      </c>
      <c r="F168" s="99">
        <f t="shared" si="18"/>
        <v>0</v>
      </c>
      <c r="G168" s="109">
        <f>SUM(D168/C168)*100</f>
        <v>0</v>
      </c>
    </row>
    <row r="169" spans="1:7" ht="23.1" customHeight="1" x14ac:dyDescent="0.25">
      <c r="A169" s="16">
        <v>32392</v>
      </c>
      <c r="B169" s="4" t="s">
        <v>180</v>
      </c>
      <c r="C169" s="62">
        <v>0</v>
      </c>
      <c r="D169" s="53">
        <v>1128.2</v>
      </c>
      <c r="E169" s="108">
        <f t="shared" si="20"/>
        <v>1128.2</v>
      </c>
      <c r="F169" s="175">
        <v>0</v>
      </c>
      <c r="G169" s="109">
        <v>0</v>
      </c>
    </row>
    <row r="170" spans="1:7" ht="23.1" customHeight="1" x14ac:dyDescent="0.25">
      <c r="A170" s="122">
        <v>32412</v>
      </c>
      <c r="B170" s="22" t="s">
        <v>178</v>
      </c>
      <c r="C170" s="52">
        <v>0</v>
      </c>
      <c r="D170" s="39">
        <v>12186.51</v>
      </c>
      <c r="E170" s="100">
        <f t="shared" si="20"/>
        <v>12186.51</v>
      </c>
      <c r="F170" s="103">
        <v>0</v>
      </c>
      <c r="G170" s="109">
        <v>0</v>
      </c>
    </row>
    <row r="171" spans="1:7" ht="23.1" customHeight="1" x14ac:dyDescent="0.25">
      <c r="A171" s="122">
        <v>32931</v>
      </c>
      <c r="B171" s="22" t="s">
        <v>39</v>
      </c>
      <c r="C171" s="52">
        <v>0</v>
      </c>
      <c r="D171" s="39">
        <v>4836.6499999999996</v>
      </c>
      <c r="E171" s="100">
        <f t="shared" si="20"/>
        <v>4836.6499999999996</v>
      </c>
      <c r="F171" s="103">
        <v>0</v>
      </c>
      <c r="G171" s="109">
        <v>0</v>
      </c>
    </row>
    <row r="172" spans="1:7" ht="23.1" customHeight="1" x14ac:dyDescent="0.25">
      <c r="A172" s="15">
        <v>32999</v>
      </c>
      <c r="B172" s="141" t="s">
        <v>41</v>
      </c>
      <c r="C172" s="62">
        <v>69951.06</v>
      </c>
      <c r="D172" s="38">
        <v>2667.52</v>
      </c>
      <c r="E172" s="115">
        <f t="shared" si="20"/>
        <v>-67283.539999999994</v>
      </c>
      <c r="F172" s="175">
        <f t="shared" si="18"/>
        <v>3.8134089747889455E-2</v>
      </c>
      <c r="G172" s="109">
        <f>SUM(D172/C172)*100</f>
        <v>3.8134089747889455</v>
      </c>
    </row>
    <row r="173" spans="1:7" ht="23.1" customHeight="1" x14ac:dyDescent="0.25">
      <c r="A173" s="143"/>
      <c r="B173" s="144" t="s">
        <v>89</v>
      </c>
      <c r="C173" s="145">
        <f>SUM(C155+C160)</f>
        <v>6221011.0599999996</v>
      </c>
      <c r="D173" s="145">
        <f>SUM(D155+D160)</f>
        <v>6201305.2700000005</v>
      </c>
      <c r="E173" s="145">
        <f>SUM(E155+E160)</f>
        <v>-19705.789999999513</v>
      </c>
      <c r="F173" s="176">
        <f t="shared" si="18"/>
        <v>0.99683238145537079</v>
      </c>
      <c r="G173" s="145">
        <f>SUM(G155+G160)</f>
        <v>176.03419579638683</v>
      </c>
    </row>
    <row r="174" spans="1:7" ht="26.25" customHeight="1" x14ac:dyDescent="0.25">
      <c r="A174" s="71" t="s">
        <v>14</v>
      </c>
      <c r="B174" s="138" t="s">
        <v>49</v>
      </c>
      <c r="C174" s="142">
        <f>SUM(C175:C185)</f>
        <v>95000</v>
      </c>
      <c r="D174" s="142">
        <f>SUM(D175:D185)</f>
        <v>95000</v>
      </c>
      <c r="E174" s="99">
        <f t="shared" ref="E174:E177" si="21">SUM(D174-C174)</f>
        <v>0</v>
      </c>
      <c r="F174" s="99">
        <f>SUM(D174/C174)</f>
        <v>1</v>
      </c>
      <c r="G174" s="112">
        <f>SUM(D174/C174)*100</f>
        <v>100</v>
      </c>
    </row>
    <row r="175" spans="1:7" ht="29.25" customHeight="1" x14ac:dyDescent="0.25">
      <c r="A175" s="13">
        <v>322190</v>
      </c>
      <c r="B175" s="127" t="s">
        <v>62</v>
      </c>
      <c r="C175" s="62">
        <v>1067.1600000000001</v>
      </c>
      <c r="D175" s="53">
        <v>1067.1600000000001</v>
      </c>
      <c r="E175" s="108">
        <f t="shared" si="21"/>
        <v>0</v>
      </c>
      <c r="F175" s="99">
        <f>SUM(D175/C175)</f>
        <v>1</v>
      </c>
      <c r="G175" s="109">
        <f>SUM(D175/C175)*100</f>
        <v>100</v>
      </c>
    </row>
    <row r="176" spans="1:7" ht="23.1" customHeight="1" x14ac:dyDescent="0.25">
      <c r="A176" s="122">
        <v>32244</v>
      </c>
      <c r="B176" s="22" t="s">
        <v>90</v>
      </c>
      <c r="C176" s="52">
        <v>0</v>
      </c>
      <c r="D176" s="53">
        <v>3205.68</v>
      </c>
      <c r="E176" s="108">
        <f t="shared" si="21"/>
        <v>3205.68</v>
      </c>
      <c r="F176" s="99">
        <v>0</v>
      </c>
      <c r="G176" s="109">
        <v>0</v>
      </c>
    </row>
    <row r="177" spans="1:7" ht="23.1" customHeight="1" x14ac:dyDescent="0.25">
      <c r="A177" s="3">
        <v>323290</v>
      </c>
      <c r="B177" s="128" t="s">
        <v>45</v>
      </c>
      <c r="C177" s="37">
        <v>8246.9699999999993</v>
      </c>
      <c r="D177" s="39">
        <v>965</v>
      </c>
      <c r="E177" s="108">
        <f t="shared" si="21"/>
        <v>-7281.9699999999993</v>
      </c>
      <c r="F177" s="99">
        <f>SUM(D177/C177)</f>
        <v>0.11701267253306367</v>
      </c>
      <c r="G177" s="109">
        <f>SUM(D177/C177)*100</f>
        <v>11.701267253306368</v>
      </c>
    </row>
    <row r="178" spans="1:7" ht="23.1" customHeight="1" x14ac:dyDescent="0.25">
      <c r="A178" s="3">
        <v>323590</v>
      </c>
      <c r="B178" s="128" t="s">
        <v>50</v>
      </c>
      <c r="C178" s="37">
        <v>1692.38</v>
      </c>
      <c r="D178" s="39">
        <v>2055.4899999999998</v>
      </c>
      <c r="E178" s="108">
        <f t="shared" ref="E178:E186" si="22">SUM(D178-C178)</f>
        <v>363.10999999999967</v>
      </c>
      <c r="F178" s="99">
        <f t="shared" ref="F178:F185" si="23">SUM(D178/C178)</f>
        <v>1.2145558326144243</v>
      </c>
      <c r="G178" s="109">
        <f t="shared" ref="G178:G185" si="24">SUM(D178/C178)*100</f>
        <v>121.45558326144243</v>
      </c>
    </row>
    <row r="179" spans="1:7" ht="23.1" customHeight="1" x14ac:dyDescent="0.25">
      <c r="A179" s="3">
        <v>3241</v>
      </c>
      <c r="B179" s="128" t="s">
        <v>181</v>
      </c>
      <c r="C179" s="37">
        <v>0</v>
      </c>
      <c r="D179" s="39">
        <v>1700</v>
      </c>
      <c r="E179" s="108">
        <f t="shared" si="22"/>
        <v>1700</v>
      </c>
      <c r="F179" s="99">
        <v>0</v>
      </c>
      <c r="G179" s="109">
        <v>0</v>
      </c>
    </row>
    <row r="180" spans="1:7" ht="23.1" customHeight="1" x14ac:dyDescent="0.25">
      <c r="A180" s="3">
        <v>329220</v>
      </c>
      <c r="B180" s="128" t="s">
        <v>37</v>
      </c>
      <c r="C180" s="37">
        <v>18018.05</v>
      </c>
      <c r="D180" s="39">
        <v>19508.919999999998</v>
      </c>
      <c r="E180" s="108">
        <f t="shared" si="22"/>
        <v>1490.869999999999</v>
      </c>
      <c r="F180" s="99">
        <f t="shared" si="23"/>
        <v>1.0827431381309298</v>
      </c>
      <c r="G180" s="109">
        <f t="shared" si="24"/>
        <v>108.27431381309299</v>
      </c>
    </row>
    <row r="181" spans="1:7" ht="23.1" customHeight="1" x14ac:dyDescent="0.25">
      <c r="A181" s="3">
        <v>329230</v>
      </c>
      <c r="B181" s="128" t="s">
        <v>38</v>
      </c>
      <c r="C181" s="37">
        <v>3413.01</v>
      </c>
      <c r="D181" s="39">
        <v>3413.01</v>
      </c>
      <c r="E181" s="108">
        <f t="shared" si="22"/>
        <v>0</v>
      </c>
      <c r="F181" s="99">
        <f t="shared" si="23"/>
        <v>1</v>
      </c>
      <c r="G181" s="109">
        <f t="shared" si="24"/>
        <v>100</v>
      </c>
    </row>
    <row r="182" spans="1:7" ht="23.1" customHeight="1" x14ac:dyDescent="0.25">
      <c r="A182" s="122">
        <v>329990</v>
      </c>
      <c r="B182" s="22" t="s">
        <v>203</v>
      </c>
      <c r="C182" s="52">
        <v>10669.34</v>
      </c>
      <c r="D182" s="39">
        <v>4737.22</v>
      </c>
      <c r="E182" s="108">
        <f t="shared" si="22"/>
        <v>-5932.12</v>
      </c>
      <c r="F182" s="99">
        <f t="shared" si="23"/>
        <v>0.44400309672388361</v>
      </c>
      <c r="G182" s="109">
        <f t="shared" si="24"/>
        <v>44.40030967238836</v>
      </c>
    </row>
    <row r="183" spans="1:7" ht="23.1" customHeight="1" x14ac:dyDescent="0.25">
      <c r="A183" s="122">
        <v>4212</v>
      </c>
      <c r="B183" s="22" t="s">
        <v>182</v>
      </c>
      <c r="C183" s="62">
        <v>45900</v>
      </c>
      <c r="D183" s="53">
        <v>51414.46</v>
      </c>
      <c r="E183" s="108">
        <f>SUM(D183-C183)</f>
        <v>5514.4599999999991</v>
      </c>
      <c r="F183" s="99">
        <v>0</v>
      </c>
      <c r="G183" s="109">
        <v>0</v>
      </c>
    </row>
    <row r="184" spans="1:7" ht="23.1" customHeight="1" x14ac:dyDescent="0.25">
      <c r="A184" s="14">
        <v>42411</v>
      </c>
      <c r="B184" s="139" t="s">
        <v>47</v>
      </c>
      <c r="C184" s="52">
        <v>993.09</v>
      </c>
      <c r="D184" s="39">
        <v>1958.09</v>
      </c>
      <c r="E184" s="108">
        <f t="shared" si="22"/>
        <v>964.99999999999989</v>
      </c>
      <c r="F184" s="99">
        <f t="shared" si="23"/>
        <v>1.9717145475233864</v>
      </c>
      <c r="G184" s="109">
        <f t="shared" si="24"/>
        <v>197.17145475233863</v>
      </c>
    </row>
    <row r="185" spans="1:7" ht="23.1" customHeight="1" x14ac:dyDescent="0.25">
      <c r="A185" s="5">
        <v>42730</v>
      </c>
      <c r="B185" s="4" t="s">
        <v>42</v>
      </c>
      <c r="C185" s="62">
        <v>5000</v>
      </c>
      <c r="D185" s="39">
        <v>4974.97</v>
      </c>
      <c r="E185" s="108">
        <f t="shared" si="22"/>
        <v>-25.029999999999745</v>
      </c>
      <c r="F185" s="175">
        <f t="shared" si="23"/>
        <v>0.99499400000000005</v>
      </c>
      <c r="G185" s="109">
        <f t="shared" si="24"/>
        <v>99.499400000000009</v>
      </c>
    </row>
    <row r="186" spans="1:7" ht="23.1" customHeight="1" x14ac:dyDescent="0.25">
      <c r="A186" s="195"/>
      <c r="B186" s="196" t="s">
        <v>51</v>
      </c>
      <c r="C186" s="197"/>
      <c r="D186" s="197">
        <v>6073.84</v>
      </c>
      <c r="E186" s="198">
        <f t="shared" si="22"/>
        <v>6073.84</v>
      </c>
      <c r="F186" s="198"/>
      <c r="G186" s="199"/>
    </row>
    <row r="188" spans="1:7" x14ac:dyDescent="0.25">
      <c r="A188" t="s">
        <v>183</v>
      </c>
    </row>
    <row r="191" spans="1:7" x14ac:dyDescent="0.25">
      <c r="B191" s="2" t="s">
        <v>63</v>
      </c>
      <c r="C191" s="35" t="s">
        <v>94</v>
      </c>
    </row>
    <row r="194" spans="2:3" x14ac:dyDescent="0.25">
      <c r="B194" s="2" t="s">
        <v>64</v>
      </c>
      <c r="C194" s="35" t="s">
        <v>95</v>
      </c>
    </row>
    <row r="196" spans="2:3" x14ac:dyDescent="0.25">
      <c r="B196" s="70" t="s">
        <v>85</v>
      </c>
    </row>
    <row r="197" spans="2:3" x14ac:dyDescent="0.25">
      <c r="B197" s="70"/>
    </row>
    <row r="198" spans="2:3" x14ac:dyDescent="0.25">
      <c r="B198" s="70"/>
    </row>
    <row r="199" spans="2:3" x14ac:dyDescent="0.25">
      <c r="B199" s="70" t="s">
        <v>96</v>
      </c>
    </row>
  </sheetData>
  <mergeCells count="14">
    <mergeCell ref="A54:A55"/>
    <mergeCell ref="B54:B55"/>
    <mergeCell ref="A158:A159"/>
    <mergeCell ref="B158:B159"/>
    <mergeCell ref="A4:B4"/>
    <mergeCell ref="A22:B22"/>
    <mergeCell ref="A118:A119"/>
    <mergeCell ref="B118:B119"/>
    <mergeCell ref="A8:A9"/>
    <mergeCell ref="B8:B9"/>
    <mergeCell ref="A81:A82"/>
    <mergeCell ref="B81:B82"/>
    <mergeCell ref="A43:A44"/>
    <mergeCell ref="B43:B44"/>
  </mergeCells>
  <pageMargins left="0.51181102362204722" right="0.11811023622047245" top="0.55118110236220474" bottom="0.55118110236220474" header="0.31496062992125984" footer="0.31496062992125984"/>
  <pageSetup paperSize="9" scale="85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tabSelected="1" workbookViewId="0">
      <selection activeCell="L9" sqref="L9"/>
    </sheetView>
  </sheetViews>
  <sheetFormatPr defaultRowHeight="15" x14ac:dyDescent="0.25"/>
  <cols>
    <col min="1" max="1" width="5.28515625" customWidth="1"/>
    <col min="2" max="2" width="4.7109375" customWidth="1"/>
    <col min="3" max="3" width="3.140625" customWidth="1"/>
    <col min="7" max="7" width="6.85546875" customWidth="1"/>
    <col min="9" max="9" width="6.85546875" customWidth="1"/>
    <col min="10" max="10" width="12.42578125" customWidth="1"/>
    <col min="11" max="11" width="13.5703125" customWidth="1"/>
  </cols>
  <sheetData>
    <row r="1" spans="1:11" ht="15.75" x14ac:dyDescent="0.25">
      <c r="A1" s="146" t="s">
        <v>202</v>
      </c>
      <c r="B1" s="147"/>
      <c r="C1" s="147"/>
      <c r="D1" s="147"/>
      <c r="E1" s="147"/>
      <c r="F1" s="147"/>
      <c r="G1" s="147"/>
      <c r="H1" s="147"/>
      <c r="I1" s="147"/>
      <c r="J1" s="148"/>
      <c r="K1" s="148"/>
    </row>
    <row r="2" spans="1:11" ht="15.75" x14ac:dyDescent="0.25">
      <c r="A2" s="146"/>
      <c r="B2" s="147"/>
      <c r="C2" s="147"/>
      <c r="D2" s="147"/>
      <c r="E2" s="147"/>
      <c r="F2" s="147"/>
      <c r="G2" s="147"/>
      <c r="H2" s="147"/>
      <c r="I2" s="147"/>
      <c r="J2" s="148"/>
      <c r="K2" s="148"/>
    </row>
    <row r="3" spans="1:11" x14ac:dyDescent="0.25">
      <c r="A3" s="149" t="s">
        <v>121</v>
      </c>
      <c r="B3" s="3"/>
      <c r="C3" s="3"/>
      <c r="D3" s="3"/>
      <c r="E3" s="3"/>
      <c r="F3" s="3"/>
      <c r="G3" s="3"/>
      <c r="H3" s="3"/>
      <c r="I3" s="3"/>
      <c r="J3" s="150" t="s">
        <v>122</v>
      </c>
      <c r="K3" s="150" t="s">
        <v>123</v>
      </c>
    </row>
    <row r="4" spans="1:11" x14ac:dyDescent="0.25">
      <c r="A4" t="s">
        <v>124</v>
      </c>
      <c r="J4" s="238">
        <f>SUM(G6+G7)</f>
        <v>725932</v>
      </c>
      <c r="K4" s="238">
        <f>J4</f>
        <v>725932</v>
      </c>
    </row>
    <row r="5" spans="1:11" x14ac:dyDescent="0.25">
      <c r="D5" s="151" t="s">
        <v>125</v>
      </c>
      <c r="E5" s="152"/>
      <c r="F5" s="3"/>
      <c r="G5" s="3"/>
      <c r="H5" s="3"/>
      <c r="I5" s="153"/>
      <c r="J5" s="239"/>
      <c r="K5" s="239"/>
    </row>
    <row r="6" spans="1:11" x14ac:dyDescent="0.25">
      <c r="D6" s="154"/>
      <c r="E6" s="133"/>
      <c r="F6" s="3">
        <v>6711</v>
      </c>
      <c r="G6" s="224">
        <v>696932</v>
      </c>
      <c r="H6" s="225"/>
      <c r="I6" s="226"/>
      <c r="J6" s="239"/>
      <c r="K6" s="239"/>
    </row>
    <row r="7" spans="1:11" x14ac:dyDescent="0.25">
      <c r="D7" s="154"/>
      <c r="E7" s="133"/>
      <c r="F7" s="3">
        <v>6712</v>
      </c>
      <c r="G7" s="224">
        <v>29000</v>
      </c>
      <c r="H7" s="225"/>
      <c r="I7" s="226"/>
      <c r="J7" s="240"/>
      <c r="K7" s="240"/>
    </row>
    <row r="8" spans="1:11" x14ac:dyDescent="0.25">
      <c r="D8" s="155" t="s">
        <v>126</v>
      </c>
      <c r="E8" s="81"/>
      <c r="F8" s="3"/>
      <c r="G8" s="3"/>
      <c r="H8" s="3"/>
      <c r="I8" s="153"/>
      <c r="J8" s="238">
        <f>SUM(G9:G13)</f>
        <v>210447.19</v>
      </c>
      <c r="K8" s="238">
        <f>J8</f>
        <v>210447.19</v>
      </c>
    </row>
    <row r="9" spans="1:11" x14ac:dyDescent="0.25">
      <c r="D9" s="154"/>
      <c r="E9" s="133"/>
      <c r="F9" s="156">
        <v>6711</v>
      </c>
      <c r="G9" s="227">
        <v>150043</v>
      </c>
      <c r="H9" s="228"/>
      <c r="I9" s="229"/>
      <c r="J9" s="239"/>
      <c r="K9" s="239"/>
    </row>
    <row r="10" spans="1:11" x14ac:dyDescent="0.25">
      <c r="D10" s="154" t="s">
        <v>184</v>
      </c>
      <c r="E10" s="133"/>
      <c r="F10" s="200"/>
      <c r="G10" s="230">
        <v>6446</v>
      </c>
      <c r="H10" s="219"/>
      <c r="I10" s="218"/>
      <c r="J10" s="239"/>
      <c r="K10" s="239"/>
    </row>
    <row r="11" spans="1:11" x14ac:dyDescent="0.25">
      <c r="D11" s="154" t="s">
        <v>185</v>
      </c>
      <c r="E11" s="133"/>
      <c r="F11" s="200"/>
      <c r="G11" s="230">
        <v>48143.19</v>
      </c>
      <c r="H11" s="219"/>
      <c r="I11" s="218"/>
      <c r="J11" s="239"/>
      <c r="K11" s="239"/>
    </row>
    <row r="12" spans="1:11" x14ac:dyDescent="0.25">
      <c r="D12" s="154" t="s">
        <v>186</v>
      </c>
      <c r="E12" s="133"/>
      <c r="F12" s="200"/>
      <c r="G12" s="230">
        <v>514</v>
      </c>
      <c r="H12" s="219"/>
      <c r="I12" s="218"/>
      <c r="J12" s="239"/>
      <c r="K12" s="239"/>
    </row>
    <row r="13" spans="1:11" x14ac:dyDescent="0.25">
      <c r="D13" s="155" t="s">
        <v>187</v>
      </c>
      <c r="E13" s="81"/>
      <c r="F13" s="157"/>
      <c r="G13" s="231">
        <v>5301</v>
      </c>
      <c r="H13" s="232"/>
      <c r="I13" s="233"/>
      <c r="J13" s="240"/>
      <c r="K13" s="240"/>
    </row>
    <row r="14" spans="1:11" x14ac:dyDescent="0.25">
      <c r="A14" s="77" t="s">
        <v>127</v>
      </c>
      <c r="E14" s="77"/>
      <c r="J14" s="238">
        <v>95000</v>
      </c>
      <c r="K14" s="238">
        <v>95000</v>
      </c>
    </row>
    <row r="15" spans="1:11" x14ac:dyDescent="0.25">
      <c r="A15" s="77"/>
      <c r="D15" s="77" t="s">
        <v>128</v>
      </c>
      <c r="E15" s="77"/>
      <c r="H15" s="77"/>
      <c r="J15" s="240"/>
      <c r="K15" s="240"/>
    </row>
    <row r="16" spans="1:11" x14ac:dyDescent="0.25">
      <c r="D16" s="159" t="s">
        <v>129</v>
      </c>
      <c r="E16" s="160"/>
      <c r="F16" s="161"/>
      <c r="G16" s="3"/>
      <c r="H16" s="3"/>
      <c r="I16" s="153"/>
      <c r="J16" s="241">
        <f>SUM(H17+H18)</f>
        <v>6013741.3300000001</v>
      </c>
      <c r="K16" s="238">
        <v>6004854.4800000004</v>
      </c>
    </row>
    <row r="17" spans="1:11" x14ac:dyDescent="0.25">
      <c r="D17" s="154"/>
      <c r="E17" s="3" t="s">
        <v>130</v>
      </c>
      <c r="F17" s="3"/>
      <c r="G17" s="3"/>
      <c r="H17" s="234">
        <v>6001245.3300000001</v>
      </c>
      <c r="I17" s="235"/>
      <c r="J17" s="242"/>
      <c r="K17" s="239"/>
    </row>
    <row r="18" spans="1:11" x14ac:dyDescent="0.25">
      <c r="D18" s="154"/>
      <c r="E18" s="3" t="s">
        <v>131</v>
      </c>
      <c r="G18" s="3"/>
      <c r="H18" s="225">
        <v>12496</v>
      </c>
      <c r="I18" s="226"/>
      <c r="J18" s="242"/>
      <c r="K18" s="239"/>
    </row>
    <row r="19" spans="1:11" x14ac:dyDescent="0.25">
      <c r="A19" s="77" t="s">
        <v>132</v>
      </c>
      <c r="D19" s="162" t="s">
        <v>133</v>
      </c>
      <c r="E19" s="163"/>
      <c r="F19" s="164"/>
      <c r="G19" s="164"/>
      <c r="H19" s="164"/>
      <c r="I19" s="164"/>
      <c r="J19" s="165">
        <v>245863.39</v>
      </c>
      <c r="K19" s="165">
        <v>196450.79</v>
      </c>
    </row>
    <row r="20" spans="1:11" x14ac:dyDescent="0.25">
      <c r="A20" t="s">
        <v>134</v>
      </c>
      <c r="D20" s="167"/>
      <c r="J20" s="238">
        <f>SUM(H21+H22+I23)</f>
        <v>134700.94</v>
      </c>
      <c r="K20" s="238">
        <v>137303.84</v>
      </c>
    </row>
    <row r="21" spans="1:11" x14ac:dyDescent="0.25">
      <c r="B21" s="133" t="s">
        <v>135</v>
      </c>
      <c r="C21" s="133"/>
      <c r="D21" s="155" t="s">
        <v>136</v>
      </c>
      <c r="E21" s="81"/>
      <c r="F21" s="81"/>
      <c r="G21" s="81"/>
      <c r="H21" s="236">
        <v>17021.95</v>
      </c>
      <c r="I21" s="237"/>
      <c r="J21" s="239"/>
      <c r="K21" s="239"/>
    </row>
    <row r="22" spans="1:11" x14ac:dyDescent="0.25">
      <c r="B22" s="133"/>
      <c r="C22" s="133"/>
      <c r="D22" s="155" t="s">
        <v>188</v>
      </c>
      <c r="E22" s="81"/>
      <c r="F22" s="81"/>
      <c r="G22" s="81"/>
      <c r="H22" s="225">
        <v>117483</v>
      </c>
      <c r="I22" s="226"/>
      <c r="J22" s="239"/>
      <c r="K22" s="239"/>
    </row>
    <row r="23" spans="1:11" x14ac:dyDescent="0.25">
      <c r="A23" s="77" t="s">
        <v>137</v>
      </c>
      <c r="B23" s="81"/>
      <c r="C23" s="155"/>
      <c r="D23" s="149"/>
      <c r="E23" s="149"/>
      <c r="F23" s="166" t="s">
        <v>189</v>
      </c>
      <c r="G23" s="161"/>
      <c r="H23" s="3"/>
      <c r="I23" s="153">
        <v>195.99</v>
      </c>
      <c r="J23" s="240"/>
      <c r="K23" s="240"/>
    </row>
    <row r="24" spans="1:11" x14ac:dyDescent="0.25">
      <c r="A24" s="77" t="s">
        <v>190</v>
      </c>
      <c r="J24" s="238">
        <f>SUM(H25:H29)</f>
        <v>119076.94</v>
      </c>
      <c r="K24" s="238">
        <v>121111.67999999999</v>
      </c>
    </row>
    <row r="25" spans="1:11" x14ac:dyDescent="0.25">
      <c r="B25" t="s">
        <v>138</v>
      </c>
      <c r="H25" s="219">
        <v>106477.7</v>
      </c>
      <c r="I25" s="218"/>
      <c r="J25" s="239"/>
      <c r="K25" s="239"/>
    </row>
    <row r="26" spans="1:11" ht="18.75" customHeight="1" x14ac:dyDescent="0.25">
      <c r="B26" t="s">
        <v>139</v>
      </c>
      <c r="H26" s="219">
        <v>2988</v>
      </c>
      <c r="I26" s="218"/>
      <c r="J26" s="239"/>
      <c r="K26" s="239"/>
    </row>
    <row r="27" spans="1:11" x14ac:dyDescent="0.25">
      <c r="B27" t="s">
        <v>191</v>
      </c>
      <c r="H27" s="219">
        <v>1890</v>
      </c>
      <c r="I27" s="218"/>
      <c r="J27" s="239"/>
      <c r="K27" s="239"/>
    </row>
    <row r="28" spans="1:11" ht="18.75" customHeight="1" x14ac:dyDescent="0.25">
      <c r="B28" s="81" t="s">
        <v>192</v>
      </c>
      <c r="C28" s="81"/>
      <c r="D28" s="81"/>
      <c r="E28" s="81"/>
      <c r="F28" s="81"/>
      <c r="G28" s="81"/>
      <c r="H28" s="232">
        <v>407</v>
      </c>
      <c r="I28" s="233"/>
      <c r="J28" s="239"/>
      <c r="K28" s="239"/>
    </row>
    <row r="29" spans="1:11" x14ac:dyDescent="0.25">
      <c r="D29" s="149" t="s">
        <v>193</v>
      </c>
      <c r="E29" s="3"/>
      <c r="F29" s="3"/>
      <c r="G29" s="3"/>
      <c r="H29" s="215">
        <v>7314.24</v>
      </c>
      <c r="I29" s="216"/>
      <c r="J29" s="240"/>
      <c r="K29" s="240"/>
    </row>
    <row r="30" spans="1:11" x14ac:dyDescent="0.25">
      <c r="A30" s="77" t="s">
        <v>7</v>
      </c>
      <c r="D30" s="3" t="s">
        <v>140</v>
      </c>
      <c r="E30" s="3"/>
      <c r="F30" s="3"/>
      <c r="G30" s="3"/>
      <c r="H30" s="3"/>
      <c r="I30" s="153"/>
      <c r="J30" s="165">
        <v>3850</v>
      </c>
      <c r="K30" s="158">
        <v>7841.36</v>
      </c>
    </row>
    <row r="31" spans="1:11" x14ac:dyDescent="0.25">
      <c r="A31" s="77"/>
      <c r="D31" s="181" t="s">
        <v>141</v>
      </c>
      <c r="E31" s="181"/>
      <c r="F31" s="181"/>
      <c r="G31" s="181"/>
      <c r="H31" s="181"/>
      <c r="I31" s="182"/>
      <c r="J31" s="165">
        <v>16300</v>
      </c>
      <c r="K31" s="165">
        <v>16300</v>
      </c>
    </row>
    <row r="32" spans="1:11" x14ac:dyDescent="0.25">
      <c r="B32" s="77"/>
      <c r="I32" s="155" t="s">
        <v>142</v>
      </c>
      <c r="J32" s="86">
        <f>SUM(J4:J31)</f>
        <v>7564911.79</v>
      </c>
      <c r="K32" s="86">
        <f>SUM(K4:K31)</f>
        <v>7515241.3399999999</v>
      </c>
    </row>
    <row r="33" spans="1:11" x14ac:dyDescent="0.25">
      <c r="A33" s="77" t="s">
        <v>194</v>
      </c>
      <c r="B33" s="77"/>
      <c r="C33" s="77"/>
      <c r="D33" s="77"/>
      <c r="E33" s="77"/>
      <c r="H33" s="77"/>
      <c r="J33" s="168">
        <v>44408</v>
      </c>
      <c r="K33" s="169"/>
    </row>
    <row r="34" spans="1:11" x14ac:dyDescent="0.25">
      <c r="A34" s="77" t="s">
        <v>195</v>
      </c>
      <c r="J34" s="86">
        <v>49670.45</v>
      </c>
      <c r="K34" s="170"/>
    </row>
    <row r="35" spans="1:11" x14ac:dyDescent="0.25">
      <c r="B35" s="77"/>
      <c r="C35" s="77"/>
      <c r="D35" s="77"/>
      <c r="E35" s="77"/>
      <c r="F35" s="77"/>
      <c r="G35" s="77"/>
      <c r="H35" s="77"/>
      <c r="I35" s="201" t="s">
        <v>142</v>
      </c>
      <c r="J35" s="171">
        <f>SUM(J33+J34)</f>
        <v>94078.45</v>
      </c>
      <c r="K35" s="172"/>
    </row>
    <row r="36" spans="1:11" ht="13.5" customHeight="1" x14ac:dyDescent="0.25">
      <c r="A36" s="77" t="s">
        <v>143</v>
      </c>
      <c r="B36" s="77"/>
      <c r="C36" s="77"/>
      <c r="D36" s="77"/>
      <c r="E36" s="77"/>
      <c r="F36" s="77"/>
      <c r="G36" s="77"/>
      <c r="H36" s="77"/>
      <c r="I36" s="77"/>
      <c r="J36" s="173"/>
      <c r="K36" s="77"/>
    </row>
    <row r="37" spans="1:11" ht="11.25" customHeight="1" x14ac:dyDescent="0.25">
      <c r="A37" s="155" t="s">
        <v>144</v>
      </c>
      <c r="B37" s="155" t="s">
        <v>145</v>
      </c>
      <c r="C37" s="155"/>
      <c r="D37" s="155"/>
      <c r="E37" s="155"/>
      <c r="F37" s="155"/>
      <c r="G37" s="155"/>
      <c r="H37" s="155"/>
      <c r="I37" s="155"/>
      <c r="J37" s="173" t="s">
        <v>146</v>
      </c>
      <c r="K37" s="77"/>
    </row>
    <row r="38" spans="1:11" x14ac:dyDescent="0.25">
      <c r="A38" s="202" t="s">
        <v>196</v>
      </c>
      <c r="B38" s="202"/>
      <c r="C38" s="202"/>
      <c r="D38" s="202"/>
      <c r="E38" s="202"/>
      <c r="F38" s="202"/>
      <c r="G38" s="202"/>
      <c r="H38" s="202"/>
      <c r="I38" s="77"/>
      <c r="J38" s="86">
        <v>8886.85</v>
      </c>
      <c r="K38" s="77"/>
    </row>
    <row r="39" spans="1:11" x14ac:dyDescent="0.25">
      <c r="A39" s="202" t="s">
        <v>197</v>
      </c>
      <c r="B39" s="202"/>
      <c r="C39" s="2"/>
      <c r="D39" s="2"/>
      <c r="E39" s="2"/>
      <c r="F39" s="2"/>
      <c r="G39" s="2"/>
      <c r="H39" s="217">
        <v>14382.39</v>
      </c>
      <c r="I39" s="218"/>
      <c r="J39" s="222">
        <f>SUM(H39+H40)</f>
        <v>63794.99</v>
      </c>
    </row>
    <row r="40" spans="1:11" x14ac:dyDescent="0.25">
      <c r="A40" s="77"/>
      <c r="B40" s="77"/>
      <c r="G40" t="s">
        <v>198</v>
      </c>
      <c r="H40" s="217">
        <v>49412.6</v>
      </c>
      <c r="I40" s="218"/>
      <c r="J40" s="223"/>
    </row>
    <row r="41" spans="1:11" x14ac:dyDescent="0.25">
      <c r="A41" s="77" t="s">
        <v>199</v>
      </c>
      <c r="B41" s="77"/>
      <c r="J41" s="183">
        <v>4760.8</v>
      </c>
    </row>
    <row r="42" spans="1:11" x14ac:dyDescent="0.25">
      <c r="A42" s="77" t="s">
        <v>147</v>
      </c>
      <c r="B42" s="77"/>
      <c r="J42" s="86">
        <v>1995.24</v>
      </c>
    </row>
    <row r="43" spans="1:11" x14ac:dyDescent="0.25">
      <c r="A43" s="77" t="s">
        <v>200</v>
      </c>
      <c r="B43" s="77"/>
      <c r="J43" s="222">
        <v>14640.57</v>
      </c>
    </row>
    <row r="44" spans="1:11" x14ac:dyDescent="0.25">
      <c r="A44" s="154"/>
      <c r="B44" s="154" t="s">
        <v>201</v>
      </c>
      <c r="C44" s="133"/>
      <c r="D44" s="133"/>
      <c r="E44" s="133"/>
      <c r="F44" s="133"/>
      <c r="G44" s="133"/>
      <c r="H44" s="219">
        <v>12480</v>
      </c>
      <c r="I44" s="218"/>
      <c r="J44" s="223"/>
    </row>
    <row r="45" spans="1:11" x14ac:dyDescent="0.25">
      <c r="A45" s="203"/>
      <c r="B45" s="203"/>
      <c r="C45" s="204"/>
      <c r="D45" s="204"/>
      <c r="E45" s="204"/>
      <c r="F45" s="204"/>
      <c r="G45" s="204"/>
      <c r="H45" s="220" t="s">
        <v>148</v>
      </c>
      <c r="I45" s="221"/>
      <c r="J45" s="205">
        <f>SUM(J38:J43)</f>
        <v>94078.450000000012</v>
      </c>
    </row>
  </sheetData>
  <mergeCells count="34">
    <mergeCell ref="J4:J7"/>
    <mergeCell ref="K4:K7"/>
    <mergeCell ref="J8:J13"/>
    <mergeCell ref="K8:K13"/>
    <mergeCell ref="J14:J15"/>
    <mergeCell ref="K14:K15"/>
    <mergeCell ref="J16:J18"/>
    <mergeCell ref="K16:K18"/>
    <mergeCell ref="J20:J23"/>
    <mergeCell ref="K20:K23"/>
    <mergeCell ref="J24:J29"/>
    <mergeCell ref="K24:K29"/>
    <mergeCell ref="J39:J40"/>
    <mergeCell ref="J43:J44"/>
    <mergeCell ref="G6:I6"/>
    <mergeCell ref="G7:I7"/>
    <mergeCell ref="G9:I9"/>
    <mergeCell ref="G10:I10"/>
    <mergeCell ref="G11:I11"/>
    <mergeCell ref="G12:I12"/>
    <mergeCell ref="G13:I13"/>
    <mergeCell ref="H17:I17"/>
    <mergeCell ref="H18:I18"/>
    <mergeCell ref="H21:I21"/>
    <mergeCell ref="H22:I22"/>
    <mergeCell ref="H25:I25"/>
    <mergeCell ref="H26:I26"/>
    <mergeCell ref="H27:I27"/>
    <mergeCell ref="H28:I28"/>
    <mergeCell ref="H29:I29"/>
    <mergeCell ref="H39:I39"/>
    <mergeCell ref="H40:I40"/>
    <mergeCell ref="H44:I44"/>
    <mergeCell ref="H45:I45"/>
  </mergeCells>
  <pageMargins left="0.70866141732283472" right="0.70866141732283472" top="0.74803149606299213" bottom="0.74803149606299213" header="0.31496062992125984" footer="0.31496062992125984"/>
  <pageSetup paperSize="9" scale="90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OBRAČUN PLANA 2018</vt:lpstr>
      <vt:lpstr> UTVRĐENI REZULTAT 2018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Ljerka</dc:creator>
  <cp:lastModifiedBy>Ljerka</cp:lastModifiedBy>
  <cp:lastPrinted>2019-02-01T07:37:51Z</cp:lastPrinted>
  <dcterms:created xsi:type="dcterms:W3CDTF">2016-05-18T07:46:19Z</dcterms:created>
  <dcterms:modified xsi:type="dcterms:W3CDTF">2019-02-01T07:38:28Z</dcterms:modified>
</cp:coreProperties>
</file>