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Racunovodstvo\AppData\Local\Microsoft\Windows\INetCache\Content.Outlook\RDQQ8FCZ\"/>
    </mc:Choice>
  </mc:AlternateContent>
  <xr:revisionPtr revIDLastSave="0" documentId="13_ncr:1_{C48A55BE-005F-4396-B6EF-C57DD768AF19}" xr6:coauthVersionLast="45" xr6:coauthVersionMax="45" xr10:uidLastSave="{00000000-0000-0000-0000-000000000000}"/>
  <bookViews>
    <workbookView xWindow="-120" yWindow="-120" windowWidth="29040" windowHeight="15840" xr2:uid="{00000000-000D-0000-FFFF-FFFF00000000}"/>
  </bookViews>
  <sheets>
    <sheet name="Bilješke ukupno" sheetId="1" r:id="rId1"/>
    <sheet name="Bilješke KZŽ" sheetId="3" r:id="rId2"/>
    <sheet name="Bilješke Grad Oroslavje" sheetId="4" r:id="rId3"/>
    <sheet name="Bilješke MZO"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 l="1"/>
  <c r="C50" i="2"/>
  <c r="D50" i="2" s="1"/>
  <c r="B57" i="2"/>
  <c r="D51" i="2"/>
  <c r="D52" i="2"/>
  <c r="D53" i="2"/>
  <c r="D54" i="2"/>
  <c r="D55" i="2"/>
  <c r="D56" i="2"/>
  <c r="H35" i="2"/>
  <c r="G36" i="2"/>
  <c r="G31" i="2"/>
  <c r="H24" i="2" s="1"/>
  <c r="H17" i="2"/>
  <c r="H16" i="2"/>
  <c r="H15" i="2"/>
  <c r="H25" i="4"/>
  <c r="H36" i="4"/>
  <c r="G33" i="4"/>
  <c r="G29" i="4"/>
  <c r="G28" i="4"/>
  <c r="L43" i="3"/>
  <c r="L41" i="3"/>
  <c r="L33" i="3"/>
  <c r="H41" i="3"/>
  <c r="H43" i="3"/>
  <c r="G34" i="3"/>
  <c r="H21" i="3"/>
  <c r="C57" i="2" l="1"/>
  <c r="D57" i="2" s="1"/>
  <c r="D59" i="2" s="1"/>
  <c r="D49" i="2"/>
  <c r="H39" i="3"/>
  <c r="H32" i="3"/>
  <c r="H19" i="4" l="1"/>
  <c r="H35" i="3"/>
  <c r="J172" i="1" l="1"/>
  <c r="J164" i="1"/>
  <c r="J160" i="1"/>
  <c r="K160" i="1" s="1"/>
  <c r="F20" i="2" l="1"/>
  <c r="H12" i="2"/>
  <c r="H20" i="2" l="1"/>
  <c r="H46" i="2"/>
  <c r="J201" i="1"/>
  <c r="K182" i="1"/>
  <c r="J182" i="1"/>
  <c r="J185" i="1" l="1"/>
</calcChain>
</file>

<file path=xl/sharedStrings.xml><?xml version="1.0" encoding="utf-8"?>
<sst xmlns="http://schemas.openxmlformats.org/spreadsheetml/2006/main" count="416" uniqueCount="352">
  <si>
    <t>od</t>
  </si>
  <si>
    <t>01. siječnja</t>
  </si>
  <si>
    <t>do</t>
  </si>
  <si>
    <t>Naziv i adresa obveznika</t>
  </si>
  <si>
    <t>Broj RKP-a:</t>
  </si>
  <si>
    <t>Matični broj:</t>
  </si>
  <si>
    <t>OIB:</t>
  </si>
  <si>
    <t>O3033112</t>
  </si>
  <si>
    <t>Razina:</t>
  </si>
  <si>
    <t>Šifra djelatnosti:</t>
  </si>
  <si>
    <t>Razdjel:</t>
  </si>
  <si>
    <t>Pošta i mjesto:</t>
  </si>
  <si>
    <t>OROSLAVJE</t>
  </si>
  <si>
    <t>000</t>
  </si>
  <si>
    <t xml:space="preserve">Šifra grada: </t>
  </si>
  <si>
    <t>AOP</t>
  </si>
  <si>
    <t>Naziv</t>
  </si>
  <si>
    <t>JLS - Grad Oroslavje</t>
  </si>
  <si>
    <t xml:space="preserve"> - decentralizirana sredstva</t>
  </si>
  <si>
    <t xml:space="preserve"> - izvorna sredstva Županije</t>
  </si>
  <si>
    <t>Bilješka broj</t>
  </si>
  <si>
    <t>jednog učenika prema drugom učeniku izvan prostora škole. Školu zastupa odvjetnica Natalija</t>
  </si>
  <si>
    <t>Voditeljica računovodstva:</t>
  </si>
  <si>
    <t>Ravnateljica:</t>
  </si>
  <si>
    <t xml:space="preserve">                 Natalija Mučnjak, prof.</t>
  </si>
  <si>
    <t>te Statutom škole. Vodi proračunsko računovodstvo temeljem Pravilnika o proračunskom računovodstvu</t>
  </si>
  <si>
    <t xml:space="preserve">i Računskom planu, a financijske izvještaje sastavlja i predaje u skladu s odredbama Pravilnika o </t>
  </si>
  <si>
    <t>financijskom izvještavanju u proračunskom računovodstvu.</t>
  </si>
  <si>
    <r>
      <rPr>
        <b/>
        <sz val="11"/>
        <color theme="1"/>
        <rFont val="Calibri"/>
        <family val="2"/>
        <charset val="238"/>
        <scheme val="minor"/>
      </rPr>
      <t>Obrazloženje</t>
    </r>
    <r>
      <rPr>
        <sz val="11"/>
        <color theme="1"/>
        <rFont val="Calibri"/>
        <family val="2"/>
        <charset val="238"/>
        <scheme val="minor"/>
      </rPr>
      <t xml:space="preserve"> odstupanja u odnosu na prethodno razdoblje</t>
    </r>
  </si>
  <si>
    <t xml:space="preserve">Državni proračun   </t>
  </si>
  <si>
    <t xml:space="preserve">     BILJEŠKE UZ FINANCIJSKE IZVJEŠTAJE ZA RAZDOBLJE</t>
  </si>
  <si>
    <t>IBAN:</t>
  </si>
  <si>
    <t>HR6323400091110040032</t>
  </si>
  <si>
    <t>Županija:</t>
  </si>
  <si>
    <t>KRAPINSKO-ZAGORSKA</t>
  </si>
  <si>
    <r>
      <rPr>
        <b/>
        <sz val="11"/>
        <color theme="1"/>
        <rFont val="Calibri"/>
        <family val="2"/>
        <charset val="238"/>
        <scheme val="minor"/>
      </rPr>
      <t>Srednja škola Oroslavje</t>
    </r>
    <r>
      <rPr>
        <sz val="11"/>
        <color theme="1"/>
        <rFont val="Calibri"/>
        <family val="2"/>
        <charset val="238"/>
        <scheme val="minor"/>
      </rPr>
      <t xml:space="preserve"> posluje u skladu sa Zakonom o odgoju i obrazovanju u osnovnoj i srednjoj školi</t>
    </r>
  </si>
  <si>
    <t>I/ BILJEŠKE UZ OBRAZAC:</t>
  </si>
  <si>
    <t>BILANCA</t>
  </si>
  <si>
    <t>FINANCIJSKA IMOVINA</t>
  </si>
  <si>
    <t>VIŠAK PRIHODA POSLOVANJA</t>
  </si>
  <si>
    <t>II/ BILJEŠKE UZ OBRAZAC:</t>
  </si>
  <si>
    <t>PR-RAS</t>
  </si>
  <si>
    <t>IZVJEŠTAJ O PRIHODIMA I RASHODIMA, PRIMICIMA I IZDACIMA</t>
  </si>
  <si>
    <r>
      <t xml:space="preserve">SREDNJA ŠKOLA OROSLAVJE, </t>
    </r>
    <r>
      <rPr>
        <b/>
        <sz val="12"/>
        <color theme="1"/>
        <rFont val="Calibri"/>
        <family val="2"/>
        <charset val="238"/>
        <scheme val="minor"/>
      </rPr>
      <t>Ljudevita Gaja 1</t>
    </r>
  </si>
  <si>
    <t>31.prosinca</t>
  </si>
  <si>
    <t>III/ BILJEŠKE UZ OBRAZAC:</t>
  </si>
  <si>
    <t>IV/ BILJEŠKE UZ OBRAZAC:</t>
  </si>
  <si>
    <t xml:space="preserve"> OBVEZE</t>
  </si>
  <si>
    <t>IZVJEŠTAJ O OBVEZAMA</t>
  </si>
  <si>
    <t>Stanje nedospjelih obveza na kraju izvještajnog razdoblja</t>
  </si>
  <si>
    <t>PRIHODI</t>
  </si>
  <si>
    <r>
      <t xml:space="preserve">  - </t>
    </r>
    <r>
      <rPr>
        <b/>
        <sz val="11"/>
        <color theme="1"/>
        <rFont val="Calibri"/>
        <family val="2"/>
        <charset val="238"/>
        <scheme val="minor"/>
      </rPr>
      <t xml:space="preserve"> tekuće pomoći temeljem prijenosa EU sredstava</t>
    </r>
  </si>
  <si>
    <t>Napomena o sudskim sporovima:</t>
  </si>
  <si>
    <t>ZBIRNI PRIKAZ PRIHODA i RASHODA</t>
  </si>
  <si>
    <t>IZVOR</t>
  </si>
  <si>
    <t>RASHODI</t>
  </si>
  <si>
    <t>ukupno</t>
  </si>
  <si>
    <t>iznos u kunama</t>
  </si>
  <si>
    <r>
      <rPr>
        <b/>
        <sz val="11"/>
        <color theme="1"/>
        <rFont val="Calibri"/>
        <family val="2"/>
        <charset val="238"/>
        <scheme val="minor"/>
      </rPr>
      <t>NADLEŽNI PRORAČUN (</t>
    </r>
    <r>
      <rPr>
        <sz val="11"/>
        <color theme="1"/>
        <rFont val="Calibri"/>
        <family val="2"/>
        <charset val="238"/>
        <scheme val="minor"/>
      </rPr>
      <t xml:space="preserve"> Krapinsko-zagorska županija)</t>
    </r>
  </si>
  <si>
    <t>NENADLEŽNI PRORAČUN:</t>
  </si>
  <si>
    <t>PRIHODI OD FINANCIJSKE IMOVINE</t>
  </si>
  <si>
    <t>DONACIJE</t>
  </si>
  <si>
    <t>233</t>
  </si>
  <si>
    <t>133</t>
  </si>
  <si>
    <t>Prihodi nadležnog proračuna za financiranje nefinanc.imovine</t>
  </si>
  <si>
    <t>Rashodi za usluge</t>
  </si>
  <si>
    <t>638 do 641</t>
  </si>
  <si>
    <t>RAS-funkcijski</t>
  </si>
  <si>
    <t>IZVJEŠTAJ O RASHODIMA PREMA FUNKCIJSKOJ KLASIFIKACIJI</t>
  </si>
  <si>
    <t>090</t>
  </si>
  <si>
    <t>POMOĆI</t>
  </si>
  <si>
    <r>
      <rPr>
        <b/>
        <sz val="11"/>
        <color theme="1"/>
        <rFont val="Calibri"/>
        <family val="2"/>
        <charset val="238"/>
        <scheme val="minor"/>
      </rPr>
      <t>VLASTITI PRIHODI</t>
    </r>
    <r>
      <rPr>
        <sz val="11"/>
        <color theme="1"/>
        <rFont val="Calibri"/>
        <family val="2"/>
        <charset val="238"/>
        <scheme val="minor"/>
      </rPr>
      <t xml:space="preserve">: </t>
    </r>
  </si>
  <si>
    <t xml:space="preserve">     </t>
  </si>
  <si>
    <t xml:space="preserve"> - usluga organizacije izleta i ekskurzija</t>
  </si>
  <si>
    <t>Raspored viška prihoda:</t>
  </si>
  <si>
    <t xml:space="preserve"> </t>
  </si>
  <si>
    <t>Izvor</t>
  </si>
  <si>
    <t xml:space="preserve">  Iznos</t>
  </si>
  <si>
    <t>DONACIJE izvan općeg proračuna</t>
  </si>
  <si>
    <t>ukupno:</t>
  </si>
  <si>
    <t>plaće i naknade zaposlenima</t>
  </si>
  <si>
    <t>ostali prihodi</t>
  </si>
  <si>
    <t xml:space="preserve">osiguranja od opće odgovornosti u kojoj su uključeni svi zaposlenici i učenici Škole. </t>
  </si>
  <si>
    <r>
      <t>PRORAČUNSKI KORISNIK</t>
    </r>
    <r>
      <rPr>
        <sz val="11"/>
        <color theme="1"/>
        <rFont val="Calibri"/>
        <family val="2"/>
        <charset val="238"/>
        <scheme val="minor"/>
      </rPr>
      <t xml:space="preserve">:  </t>
    </r>
  </si>
  <si>
    <t>SREDNJA ŠKOLA OROSLAVJE</t>
  </si>
  <si>
    <t>šif.u MZOŠ: 02-183-501</t>
  </si>
  <si>
    <t>MB:03033112   OIB: 20950883747</t>
  </si>
  <si>
    <t xml:space="preserve">     Ljudevita Gaja 1    49243  Oroslavje</t>
  </si>
  <si>
    <t>žiro-rač:IBAN HR6323400091110040032</t>
  </si>
  <si>
    <t>RKP: 16998     RAZINA: 31   RAZDJEL 00    NKD: 8532      GRAD: OROSLAVJE- 311/ ŽUPANIJA:02</t>
  </si>
  <si>
    <t xml:space="preserve">          BILJEŠKE UZ OBRAZAC  PR - RAS </t>
  </si>
  <si>
    <t>A /</t>
  </si>
  <si>
    <t>PRIHODI IZ DRŽAVNOG PRORAČUNA</t>
  </si>
  <si>
    <t xml:space="preserve"> (/636/</t>
  </si>
  <si>
    <t>kn</t>
  </si>
  <si>
    <t xml:space="preserve">   1. PRIHODI I  RASHODI  - PLAĆE I NAKNADE ZAPOSLENIMA-</t>
  </si>
  <si>
    <t>Plaće</t>
  </si>
  <si>
    <t>Doprinosi poslodavca</t>
  </si>
  <si>
    <t>Nagrade, darovi i pomoći</t>
  </si>
  <si>
    <t>Novčana naknada zbog nezap.inval.</t>
  </si>
  <si>
    <t>UKUPNO</t>
  </si>
  <si>
    <t xml:space="preserve">   2. PRIHODI I RASHODI ZA POSEBNE NAMJENE</t>
  </si>
  <si>
    <t xml:space="preserve">RASHODI </t>
  </si>
  <si>
    <t>DNEVNICE  I PRIJEV.TROŠKOVI</t>
  </si>
  <si>
    <t>3211</t>
  </si>
  <si>
    <t xml:space="preserve">REPREZENTACIJA </t>
  </si>
  <si>
    <t>3293</t>
  </si>
  <si>
    <t xml:space="preserve">   3. RAZLIKA PRIHODA I RASHODA ZA POSEBNE NAMJENE</t>
  </si>
  <si>
    <t xml:space="preserve"> - ZA ŽSV STROJARSTVA</t>
  </si>
  <si>
    <t xml:space="preserve"> - ZA ŽSV GRAĐ.ODGOJ</t>
  </si>
  <si>
    <t xml:space="preserve"> - REFUNDACIJE ZA NATJECANJA</t>
  </si>
  <si>
    <t xml:space="preserve"> - rad e-tehničara</t>
  </si>
  <si>
    <t xml:space="preserve"> - plaće i naknade PUN</t>
  </si>
  <si>
    <t xml:space="preserve"> - refundacija natajecanja</t>
  </si>
  <si>
    <t xml:space="preserve"> - obrazov. Odraslih; duplik.i potvrda</t>
  </si>
  <si>
    <r>
      <t xml:space="preserve"> -</t>
    </r>
    <r>
      <rPr>
        <sz val="11"/>
        <color theme="1"/>
        <rFont val="Calibri"/>
        <family val="2"/>
        <charset val="238"/>
        <scheme val="minor"/>
      </rPr>
      <t xml:space="preserve"> kamate na depoz. po viđ.</t>
    </r>
  </si>
  <si>
    <r>
      <t xml:space="preserve">PRIHODI PO POSEBNIM PROPISIMA: </t>
    </r>
    <r>
      <rPr>
        <sz val="11"/>
        <color theme="1"/>
        <rFont val="Calibri"/>
        <family val="2"/>
        <charset val="238"/>
        <scheme val="minor"/>
      </rPr>
      <t xml:space="preserve"> sufinanciranje usluge za učenike </t>
    </r>
  </si>
  <si>
    <t>iz 2018.</t>
  </si>
  <si>
    <t xml:space="preserve">TEKUĆE POMOĆI od HZZ-a za osposobljavanje (SOR) </t>
  </si>
  <si>
    <t>TEKUĆE POMOĆI temeljem prijenosa EU sredstava (iz 2017)</t>
  </si>
  <si>
    <r>
      <rPr>
        <b/>
        <sz val="11"/>
        <color theme="1"/>
        <rFont val="Calibri"/>
        <family val="2"/>
        <charset val="238"/>
        <scheme val="minor"/>
      </rPr>
      <t>I</t>
    </r>
    <r>
      <rPr>
        <sz val="11"/>
        <color theme="1"/>
        <rFont val="Calibri"/>
        <family val="2"/>
        <charset val="238"/>
        <scheme val="minor"/>
      </rPr>
      <t xml:space="preserve"> - Od 2014. godine u tijeku je sudski spor u kojem roditelj tuži školu zbog nanošenja tjelesnih ozljeda</t>
    </r>
  </si>
  <si>
    <t>1. OSNOVNI PODACI O ŠKOLI</t>
  </si>
  <si>
    <t>Struktura prihoda i rashoda vezana je za specifičnosti obrazovanih programa.</t>
  </si>
  <si>
    <t xml:space="preserve"> - automehaničar, strojobravar, vodoinstalater, tokar, bravar i CNC operater.</t>
  </si>
  <si>
    <t>Iz obrazovnog područja strojarstva upisujemo program za zanimanja:</t>
  </si>
  <si>
    <t>Iz obrazovnog područja obrade drva upisujemo program za zanimanje stolar;</t>
  </si>
  <si>
    <t>Iz obrazovnog područja osobne usluge upisujemo učenike za zanimanje frizer i za zanimanje kozmetičar.</t>
  </si>
  <si>
    <t>Za prijavu na natječaje za obrazovanje odraslih u programima usavršavanja i osposobljavanja osigurali</t>
  </si>
  <si>
    <t>Rashod za garanciju banke iskazan je kao izvanbilančni zapis na AOP 245 u Bilanci.</t>
  </si>
  <si>
    <t>Učenici sa teškoćama u razvoju uključeni su u redovna odjeljenja. Nastavnici su izradili posebne programe</t>
  </si>
  <si>
    <t>za rad sa njima i za to ostvaruju povećanje plaće u skladu sa TKU za zaposlene u srednjim školama.</t>
  </si>
  <si>
    <t>Praktična nastava za učenike obrtničkih zanimanja obavlja se dijelom i u našem prostoru - radionicama</t>
  </si>
  <si>
    <t xml:space="preserve">domar i 3 administrativna radnika. </t>
  </si>
  <si>
    <t>koje treba opremiti adekvatnom opremom. Nastojimo maksimalno opremiti prostor kako bi učenicima</t>
  </si>
  <si>
    <t>nastava bila zanimljiva i sigurna. U opremanju nam uz osnivača i Ministarstvo znanosti i obrazovanja</t>
  </si>
  <si>
    <t>ulaganja u opremanje.</t>
  </si>
  <si>
    <t xml:space="preserve">zanimanja. </t>
  </si>
  <si>
    <t>Nastava se odvija u dvije smjene, a praktična nastava i nastava tjelesne i zdravstvene kulture u prostoru</t>
  </si>
  <si>
    <t>za koji plaćamo najam. Troškovi najma znatno umanjuju ostale rashode nužne za poslovanje.</t>
  </si>
  <si>
    <t>Specifičnost obrtničkih zanimanja utječe i na strukturu zaposlenih te veći broj radnika putuje na</t>
  </si>
  <si>
    <t>posao, a rashodi za prijevoz zaposlenika u srednjim školama podmiruje se iz decentraliziranih sredstava</t>
  </si>
  <si>
    <t>odvijala i redovna i praktična i nastava tjelesne i zdravstvne kulture.</t>
  </si>
  <si>
    <t>U obrtničkim zanimanjima učenici se dijele u manje grupe i Školi je nužan veći prostor u kojem bi se</t>
  </si>
  <si>
    <t>Uz pomoć osnivača i JLS Grada Oroslavja, već godinama pokušavamo riješiti taj problem.</t>
  </si>
  <si>
    <t>Postrojenja i oprema</t>
  </si>
  <si>
    <t>Depoziti, jamčevni polozi ostala potraživanja</t>
  </si>
  <si>
    <t>227</t>
  </si>
  <si>
    <t>Ostali vlastiti izvori</t>
  </si>
  <si>
    <t>Reprezentacija</t>
  </si>
  <si>
    <t>281 do 284</t>
  </si>
  <si>
    <t>Rashodi i utvrđeni višak poslovanja</t>
  </si>
  <si>
    <t>341 do 399</t>
  </si>
  <si>
    <t>Rashodi na nabavu nefinanc.  imovine i manjak od nef.im.</t>
  </si>
  <si>
    <t>Ukupni rashodi, prihodi i višak prihoda</t>
  </si>
  <si>
    <t>403 do 637</t>
  </si>
  <si>
    <t>Novčana sredstva</t>
  </si>
  <si>
    <t>684</t>
  </si>
  <si>
    <t>Sufinanciranje cijene usluge, part.i sl.</t>
  </si>
  <si>
    <t>693</t>
  </si>
  <si>
    <t>Ugovori o djelu</t>
  </si>
  <si>
    <t xml:space="preserve">  - 2 -</t>
  </si>
  <si>
    <t xml:space="preserve"> - 3- </t>
  </si>
  <si>
    <t xml:space="preserve"> - 4 -</t>
  </si>
  <si>
    <t xml:space="preserve">  - 5 - </t>
  </si>
  <si>
    <t>ŽUPANIJSKI PRORAČUN</t>
  </si>
  <si>
    <t>kuna</t>
  </si>
  <si>
    <t xml:space="preserve">   1. PRIHODI I  RASHODI  - DECENTRALIZACIJA -</t>
  </si>
  <si>
    <t xml:space="preserve">   2. PRIHODI IZ IZVORNIH SREDSTAVA ŽUPANIJE</t>
  </si>
  <si>
    <t>Naknada za rad e-tehničara</t>
  </si>
  <si>
    <t>Refundacije i nagrada za natjecanja</t>
  </si>
  <si>
    <t>Plaće i ostale naknade PUN /Baltazar 4/</t>
  </si>
  <si>
    <t>PUN</t>
  </si>
  <si>
    <t>Plaća PUN (Baltazar 4)</t>
  </si>
  <si>
    <t>NATJECANJA</t>
  </si>
  <si>
    <t xml:space="preserve">Dnevnice i prij.troškovi </t>
  </si>
  <si>
    <t>Rashodi za literaturu</t>
  </si>
  <si>
    <t>3221</t>
  </si>
  <si>
    <t>Prehrana učenika</t>
  </si>
  <si>
    <t>3299</t>
  </si>
  <si>
    <t>Nakn.član.povjerenstva</t>
  </si>
  <si>
    <t>3291</t>
  </si>
  <si>
    <t>E-TEHNIČAR</t>
  </si>
  <si>
    <t>Naknada za rad e-tehničata</t>
  </si>
  <si>
    <t>U K U P N O</t>
  </si>
  <si>
    <t>M:03033112   OIB: 20950883747</t>
  </si>
  <si>
    <t>PRIHODI I RASHODI IZ  NENADLEŽNOG PRORAČUNA JLS  - GRAD OROSLAVJE</t>
  </si>
  <si>
    <t>1.</t>
  </si>
  <si>
    <t>TEKUĆE POMOĆI PRORAČ.KORISNICIMA</t>
  </si>
  <si>
    <t>2.</t>
  </si>
  <si>
    <t>RASHODI ZA LITERATURU</t>
  </si>
  <si>
    <t>PREMIJE OSIGURANJA IMOVINE I ZAPOSLENIKA</t>
  </si>
  <si>
    <t>3292</t>
  </si>
  <si>
    <t>OSTALI NESPOMENUTI RASHODI /UČENIČKI PROGRAM/</t>
  </si>
  <si>
    <t>4227</t>
  </si>
  <si>
    <t>KNJIGE ZA KNJIŽNICU</t>
  </si>
  <si>
    <t>4241</t>
  </si>
  <si>
    <t>sveukupno primljeno:</t>
  </si>
  <si>
    <t>MATERIJAL, DIJELOVI i USL. ZA ODRŽAVANJE OPREME</t>
  </si>
  <si>
    <t>322,323</t>
  </si>
  <si>
    <t>sveukupno utrošeno:</t>
  </si>
  <si>
    <t>Regres i božićnica</t>
  </si>
  <si>
    <t>Prijevoz na posao</t>
  </si>
  <si>
    <t>ZA  I - XII   2019.</t>
  </si>
  <si>
    <t>Stolarija</t>
  </si>
  <si>
    <t>Projekt "Za mlade u Zagorju"</t>
  </si>
  <si>
    <t>42123</t>
  </si>
  <si>
    <t>ZMUZ</t>
  </si>
  <si>
    <t>INV.ODR.</t>
  </si>
  <si>
    <t>Sitni inventar</t>
  </si>
  <si>
    <t>32251</t>
  </si>
  <si>
    <t>32931</t>
  </si>
  <si>
    <t>manjak prihoda =</t>
  </si>
  <si>
    <t>višak prihoda =</t>
  </si>
  <si>
    <t>U Oroslavju,   30. siječnja, 2020.</t>
  </si>
  <si>
    <t>3431</t>
  </si>
  <si>
    <t>GARANCIJE BANAKA</t>
  </si>
  <si>
    <t>42211</t>
  </si>
  <si>
    <t>RAČUNALA I RAČUNALNA OPREMA</t>
  </si>
  <si>
    <t>UREĐAJI</t>
  </si>
  <si>
    <t>UREĐAJI I OPREMA ZA NASTAVU</t>
  </si>
  <si>
    <t>ULAGANJA U RAČUNALNE PROGRAME</t>
  </si>
  <si>
    <t xml:space="preserve"> - ZA OPREMANJE KABINETA</t>
  </si>
  <si>
    <t xml:space="preserve"> - ZA LICENCE</t>
  </si>
  <si>
    <t xml:space="preserve"> - ZA OPREMANJE ŠKOLA ZA ŽIVOT</t>
  </si>
  <si>
    <t xml:space="preserve"> - KNJIGE</t>
  </si>
  <si>
    <t xml:space="preserve"> - POVRAT SRED. UDŽBENICI SOCIJALNI STATUS</t>
  </si>
  <si>
    <t>3222</t>
  </si>
  <si>
    <t>UREDSKI MATERIJAL</t>
  </si>
  <si>
    <t>POMOĆNI MATERIJAL</t>
  </si>
  <si>
    <t>LICENCE</t>
  </si>
  <si>
    <t>OPREMA</t>
  </si>
  <si>
    <t>KNJIGE U KNJIŽNICAMA</t>
  </si>
  <si>
    <t>41231</t>
  </si>
  <si>
    <t>42271</t>
  </si>
  <si>
    <t>42273</t>
  </si>
  <si>
    <t>42411</t>
  </si>
  <si>
    <t>PRIHOD</t>
  </si>
  <si>
    <t>RASHOD</t>
  </si>
  <si>
    <t>OPIS</t>
  </si>
  <si>
    <t>ŽSV STROJARSTVO</t>
  </si>
  <si>
    <t>VIŠAK / MANJAK</t>
  </si>
  <si>
    <t>OPREMA KABINETI</t>
  </si>
  <si>
    <t>LICENCE*</t>
  </si>
  <si>
    <t>LEKTIRA</t>
  </si>
  <si>
    <t>UDŽBENICI SOCIJ.</t>
  </si>
  <si>
    <t>POVRAT UDŽB. SOC.</t>
  </si>
  <si>
    <t>ŽSV  GOO+REF. NATJ.</t>
  </si>
  <si>
    <t>VIŠAK SREDSTAVA ZA OPREMU DOBIVEN 24.12.2018.</t>
  </si>
  <si>
    <t>*sredstva je potrebno utrošiti do 01.03.2020.</t>
  </si>
  <si>
    <t>iz projekta KZŽ - Baltazar 4. Ove školske godine zaposlena su dva stručno-komunikacijska posrednika.</t>
  </si>
  <si>
    <t xml:space="preserve">Proteklu godinu javljali smo se na natječaje HZZ-a za korištenje mjere za osposobljavanje bez zasnivanja radnog odnosa. </t>
  </si>
  <si>
    <t xml:space="preserve">Tijekom 2019. godine mjeru je koristila jedna kandidatkinja do listopada 2019. s time da je mjera u potpunosti ukinuta u 2019. </t>
  </si>
  <si>
    <t>smo sredstva iz vlastitih izvora za jamstvo za ozbiljnost ponude. Međutim, potrebno nam je bilo osigurati i</t>
  </si>
  <si>
    <t>garanciju banke za nove natječaje uz koju imamo i rashode u obliku naknade za izdavanje i korištenje garancije.</t>
  </si>
  <si>
    <t>Usluga banke za izdanu garanciju kroz 2019. godinu pokriva se iz vlastitih prihoda Škole i izvora nenadležnog proračuna Grada Oroslavje.</t>
  </si>
  <si>
    <t>U tu svrhu se javljamo na međunarodne projekte i tijekom 2019. godine završena su dva projekta</t>
  </si>
  <si>
    <t>kroz Erasmus+  i to aktivnosti KA-2 i KA-1 te je započet novi KA-1 projekt.</t>
  </si>
  <si>
    <t>povećao je troškove prijevoza na posao i s posla.</t>
  </si>
  <si>
    <t xml:space="preserve">osnivača i primjena novog TKU utjecala je na porast ove vrste troškova. Broj zaposlenih zamjena za bolovanje </t>
  </si>
  <si>
    <t xml:space="preserve"> - Za Mlade u Zagorju</t>
  </si>
  <si>
    <t>prenešeni višak prihoda iz 2018. godine</t>
  </si>
  <si>
    <t>utvrđeni višak prihoda u 2019.g.</t>
  </si>
  <si>
    <t>DRŽAVNI PRORAČUN - financiranje ŽSV, oprema kabineta, licence</t>
  </si>
  <si>
    <t>(iz 2018.)</t>
  </si>
  <si>
    <t>NEUTROŠENI višak iz 2018. godine</t>
  </si>
  <si>
    <t>KZŽ izvorna sredstva - Božićnica i regres Baltazar 4</t>
  </si>
  <si>
    <t>VLASTITI PRIHODI</t>
  </si>
  <si>
    <t>KZŽ projekt "Za mlade u Zagorju"</t>
  </si>
  <si>
    <t>Umješač u sporu je osiguravajuća kuća Uniqa sa kojom škola svake godine sklapa policu</t>
  </si>
  <si>
    <t>Đuran Tršinski iz Zaboka. Spor je okončan  tokom 2019. godine u korist tužitelja.</t>
  </si>
  <si>
    <t>Uniqa osiguranje podmiruje štetu u korist tužitelja.</t>
  </si>
  <si>
    <t>Ivana Klenkar, mag. oec.</t>
  </si>
  <si>
    <t>Obrazloženje za odstupanja veća od 10%.</t>
  </si>
  <si>
    <t>Tokom godine nabavljena je znatna količina opreme u sklopu projekta "Škola za život" te je po zahtjevu prebačeno vlasništvo nad Carnetovom opremom iz projekta e-Škole.</t>
  </si>
  <si>
    <t>014    do   015</t>
  </si>
  <si>
    <t>030</t>
  </si>
  <si>
    <t>Knjige</t>
  </si>
  <si>
    <t>Tokom godine primljena su sredstva MZO za obveznu lektiru i nabavu udžbenika učenicima po socijalnom statusu</t>
  </si>
  <si>
    <t>042</t>
  </si>
  <si>
    <t>Ulaganja u računalne programe</t>
  </si>
  <si>
    <t>Nabavljeno je novo računalo i programski paket Labis8 zbog povećanih potreba evidentiranja u računovodstvu. Dosadašnji program u DOS-u više nije zadovoljavao trenutne financijske i računovodstvene potrebe.</t>
  </si>
  <si>
    <t>045</t>
  </si>
  <si>
    <t>I.V. nematerijalne proizvedene opreme</t>
  </si>
  <si>
    <t>S obzirom na povećanu nabavljenu količinu opreme tokom godine, povećan je i ispravak vrijednosti iste.</t>
  </si>
  <si>
    <t>063 do 067</t>
  </si>
  <si>
    <t>073 do 080</t>
  </si>
  <si>
    <t>Uključena su potraživanja za bolovanja na teret HZZO-a i plaćanje predujmom za opremu u 2019.-oj čija će  dostava i ispostavljanje račune biti u 2020.-oj godini</t>
  </si>
  <si>
    <t>166 do 167</t>
  </si>
  <si>
    <t>Obveze za materijalne i financijske rashode</t>
  </si>
  <si>
    <t>Materijalni rashodi su smanjeni zbog štrajka djelatnika i vremenskih uvjeta. Režijski troškovi i troškovi najma su znatno smanjeni, dok su financijski rashodi povećani uslijed uvođenja e-računa.</t>
  </si>
  <si>
    <t>Primljena je donacija 5 stolarskih licenci za potrebe nastave učenika smjera stolar</t>
  </si>
  <si>
    <t>Povećanje se odnosi na prihode novog projekta Erasmus+ aktivnosti KA-1</t>
  </si>
  <si>
    <t>122</t>
  </si>
  <si>
    <t>Obrazovanje koje se ne može definirati po stupnju</t>
  </si>
  <si>
    <t>Povećanje se odnosi na smanjen priliv prihoda od učenika za provođenje ekskurzija i izleta zbog utjecaja štrajka zaposlenika</t>
  </si>
  <si>
    <t>Stanje se odnosi na nedospjelu plaću radnika i stručno - komunikacijskih posrednika za 12/2019 (521.183,23 kn); prijevoz na posao  stručno - komunikacijskih posrednika za 12/2019 (306,00 kn);  obveze za račune sa dospjećem u 2020.-oj (21.395,66 kn materijalni rashodi, 660,11 financijski rashodi);) bolovanje HZZO (3.817,61 kn), nefinancijska imovina 5.000,00 kn.</t>
  </si>
  <si>
    <t>P-VRIO</t>
  </si>
  <si>
    <t>IZVJEŠTAJ O PROMJENAMA U VRIJEDNOSTI I OBUJMU IMOVINE I OBVEZA</t>
  </si>
  <si>
    <t>V/ BILJEŠKE UZ OBRAZAC:</t>
  </si>
  <si>
    <t>021</t>
  </si>
  <si>
    <t>Promjene u obujmu imovine - proizvedena dugotrajna imovina</t>
  </si>
  <si>
    <t>Carnetovom Odlukom o prijenosu (predaji) vlasništva na opremi u knjigama evidentiramo računalne opreme i namještaja za istu</t>
  </si>
  <si>
    <t>067</t>
  </si>
  <si>
    <t>Tekuće pomoći temeljem prijenosa EU sredstava</t>
  </si>
  <si>
    <t>Tokom godine primljene su završne isplate po projektima Erasmus KA-1 i KA-2 te prva isplata za novi Erasmusov projekt KA-1 aktivnosti.</t>
  </si>
  <si>
    <t>Tokom godine primljena su sredstva MZO za opremanje u sklopu projekta Škole za život, završne isplate po projektima Erasmus KA-1 i KA-2 te prva isplata za novi Erasmusov projekt KA-1 aktivnosti.</t>
  </si>
  <si>
    <t>116</t>
  </si>
  <si>
    <t>Ostali nespomenuti prihodi</t>
  </si>
  <si>
    <t>Smanjene su uplate učenika za izlete zbog štrajka djelatnika</t>
  </si>
  <si>
    <t>126</t>
  </si>
  <si>
    <t>Prihodi od pruženih usluga</t>
  </si>
  <si>
    <t>Smanjeni su prihodi zbog smanjene realizacije obrazovanja odraslih - manjak kandidata</t>
  </si>
  <si>
    <t>128</t>
  </si>
  <si>
    <t>Tekuće donacije</t>
  </si>
  <si>
    <t>Primljene donacije od osiguranja, privatnih poduzeća za potrebe smjera strojarstva i učeničke aktivnosti</t>
  </si>
  <si>
    <t>129</t>
  </si>
  <si>
    <t>Kapitalne donacije</t>
  </si>
  <si>
    <t>Primljena donacija  Udruženja obrtnika Donja Stubica u vidu 5 stolarskih licenci CorpusPRO</t>
  </si>
  <si>
    <t>Uslijed povećanja broja zaposlenika na bolovanju (redovno bolovanje, rodiljni i roditeljski dopust, komplikacije u trudnoći) povećani su i rashodi za plaće te prijevoz na posao i s posla. Ukinut je doprinos za obvezno osiguranje u slučaju nezaposlenosti s 2019.-om. Odstupanja od prošle godine vezana su i uz primjenu novog TKU, provođenje aktivnosti u projektima, povećanje službenih putovanja u svrhu provođenja kurikularne reforme</t>
  </si>
  <si>
    <t>Rashodi za zaposlene</t>
  </si>
  <si>
    <t>149 do 165</t>
  </si>
  <si>
    <t>Rashodi za materijal i energiju</t>
  </si>
  <si>
    <t>166 do 173</t>
  </si>
  <si>
    <t>174 do 183</t>
  </si>
  <si>
    <t>Povećani su uslijed nabave sitnog inventara u sklopu Škole za život, uredskog materijala (papir i toneri) zbog uvođenja e-računa</t>
  </si>
  <si>
    <t>Do smanjenja je došlo uslijed smanjenja troškova najma i režijskih troškova u prostorima za obavljanje praktične nastave i održavanje nastave TZK, smanjenja intelektualnih usluga zbog manje realizacije programa obrazovanja odraslih. Povećane su računalne usluge zbog uvođenja novog programa za obradu računovodstvenih podataka te njegovo održavanje te sve ostale usluge vezane uz uvođenje e-računa</t>
  </si>
  <si>
    <t>208</t>
  </si>
  <si>
    <t>Bankarske usluge i usluge platnog prometa</t>
  </si>
  <si>
    <t>Povećane uslijed uvođenja e-računa</t>
  </si>
  <si>
    <t>Porastom prihoda povećali su se i rashodi, a višak prihoda se odnosi na primljena sredstva iz projekata te MZO za opremu</t>
  </si>
  <si>
    <t>Povećanje uslijed nabave opreme u sklopu projekta Škole za život</t>
  </si>
  <si>
    <t>Povećanje viška prihoda odnosi se na primljena sredstva za provođenje aktivnosti projekata Erasmus+ te sredstva MZO za opremu</t>
  </si>
  <si>
    <t>Smanjenje se odnosi na rashode za učenike - izleti i ekskurzije koji su smanjeni zbog štrajka djelatnika</t>
  </si>
  <si>
    <t>687</t>
  </si>
  <si>
    <t>Otpremnine</t>
  </si>
  <si>
    <t>Povećan broj djelatnika koji je otišao u mirovini</t>
  </si>
  <si>
    <t>689</t>
  </si>
  <si>
    <t>690</t>
  </si>
  <si>
    <t>Naknade za prijevoz na posao i s posla</t>
  </si>
  <si>
    <t>Povećane uslijed zapošljavanja zamjena za bolovanja</t>
  </si>
  <si>
    <t>Manja realizacija programa obrazovanja odraslih, zadnji program održan krajem 2019. do početka 2020. te će isplata biti izvršena u 2020.</t>
  </si>
  <si>
    <t>Broj zaposlenih mijenja se tijekom godine zbog zamjena za duža bolovanja. Stanje na 31.12.2019. je 64</t>
  </si>
  <si>
    <t xml:space="preserve">zaposlenih od čega je 54 nastavnika, 2 stručna suradnika, ravnateljica, 3 spremačice, </t>
  </si>
  <si>
    <t xml:space="preserve">U školskoj godini 2019/2020. upisano je 340 učenika u 17 razrednih odjela. </t>
  </si>
  <si>
    <t>Dva učenika imaju pravo na pomoćnike u nastavi za koje se rashodi podmiruju</t>
  </si>
  <si>
    <t>Na ovogodišnje prihode i rashode najznačajniji utjecaj imala je kurikularna reforma i opremanje u sklopu</t>
  </si>
  <si>
    <t>Škole za život, uvođenje e-računa, štrajk zaposlenika u školama te vremenske prilike.</t>
  </si>
  <si>
    <t>Prihodi osnivača u ovoj godini usmjereni su na opremanje škola knjigama opremom za održavanje i računalnom opremom.</t>
  </si>
  <si>
    <t>Uz program opće gimnazije i strojarskih računalnih tehničara koji traje četiri godine, upisujemo i  trogodišnja</t>
  </si>
  <si>
    <t>Sudjelovanje na projektima indirektno utječe i na upis učenika.</t>
  </si>
  <si>
    <t>pomaže i privreda sa financijskim i kapitalnim donacijama. U 2019. godini osnivač je uložio 115.230,39 kuna</t>
  </si>
  <si>
    <t>u obnovu stolarije škole.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</si>
</sst>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n&quot;;[Red]\-#,##0\ &quot;kn&quot;"/>
  </numFmts>
  <fonts count="38"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0"/>
      <color theme="1"/>
      <name val="Calibri"/>
      <family val="2"/>
      <charset val="238"/>
      <scheme val="minor"/>
    </font>
    <font>
      <sz val="8"/>
      <color theme="1"/>
      <name val="Calibri"/>
      <family val="2"/>
      <charset val="238"/>
      <scheme val="minor"/>
    </font>
    <font>
      <b/>
      <sz val="14"/>
      <color theme="1"/>
      <name val="Calibri"/>
      <family val="2"/>
      <charset val="238"/>
      <scheme val="minor"/>
    </font>
    <font>
      <b/>
      <sz val="10"/>
      <color theme="1"/>
      <name val="Calibri"/>
      <family val="2"/>
      <charset val="238"/>
      <scheme val="minor"/>
    </font>
    <font>
      <sz val="10"/>
      <name val="Arial Narrow"/>
      <family val="2"/>
    </font>
    <font>
      <b/>
      <sz val="12"/>
      <name val="Arial"/>
      <family val="2"/>
    </font>
    <font>
      <sz val="10"/>
      <name val="Arial"/>
      <family val="2"/>
      <charset val="238"/>
    </font>
    <font>
      <b/>
      <sz val="14"/>
      <name val="Arial"/>
      <family val="2"/>
    </font>
    <font>
      <sz val="12"/>
      <name val="Arial"/>
      <family val="2"/>
    </font>
    <font>
      <b/>
      <sz val="12"/>
      <name val="Arial"/>
      <family val="2"/>
      <charset val="238"/>
    </font>
    <font>
      <b/>
      <sz val="10"/>
      <name val="Arial"/>
      <family val="2"/>
      <charset val="238"/>
    </font>
    <font>
      <b/>
      <sz val="12"/>
      <name val="Arial Narrow"/>
      <family val="2"/>
      <charset val="238"/>
    </font>
    <font>
      <sz val="12"/>
      <name val="Arial Narrow"/>
      <family val="2"/>
    </font>
    <font>
      <b/>
      <sz val="11"/>
      <name val="Arial Narrow"/>
      <family val="2"/>
      <charset val="238"/>
    </font>
    <font>
      <sz val="11"/>
      <name val="Arial"/>
      <family val="2"/>
    </font>
    <font>
      <sz val="12"/>
      <name val="Arial Narrow"/>
      <family val="2"/>
      <charset val="238"/>
    </font>
    <font>
      <sz val="12"/>
      <name val="Arial"/>
      <family val="2"/>
      <charset val="238"/>
    </font>
    <font>
      <sz val="9"/>
      <color theme="1"/>
      <name val="Calibri"/>
      <family val="2"/>
      <charset val="238"/>
      <scheme val="minor"/>
    </font>
    <font>
      <b/>
      <sz val="11"/>
      <name val="Arial"/>
      <family val="2"/>
    </font>
    <font>
      <b/>
      <sz val="11"/>
      <name val="Arial"/>
      <family val="2"/>
      <charset val="238"/>
    </font>
    <font>
      <sz val="11"/>
      <name val="Arial"/>
      <family val="2"/>
      <charset val="238"/>
    </font>
    <font>
      <sz val="10"/>
      <name val="Calibri"/>
      <family val="2"/>
      <charset val="238"/>
      <scheme val="minor"/>
    </font>
    <font>
      <sz val="14"/>
      <name val="Arial"/>
      <family val="2"/>
      <charset val="238"/>
    </font>
    <font>
      <sz val="10"/>
      <name val="Arial Narrow"/>
      <family val="2"/>
      <charset val="238"/>
    </font>
    <font>
      <sz val="9"/>
      <name val="Arial Narrow"/>
      <family val="2"/>
      <charset val="238"/>
    </font>
    <font>
      <sz val="8"/>
      <name val="Arial Narrow"/>
      <family val="2"/>
      <charset val="238"/>
    </font>
    <font>
      <b/>
      <sz val="14"/>
      <name val="Arial Narrow"/>
      <family val="2"/>
      <charset val="238"/>
    </font>
    <font>
      <sz val="12"/>
      <color theme="1"/>
      <name val="Arial"/>
      <family val="2"/>
      <charset val="238"/>
    </font>
    <font>
      <sz val="10"/>
      <name val="Arial"/>
      <family val="2"/>
    </font>
    <font>
      <b/>
      <sz val="10"/>
      <name val="Arial"/>
      <family val="2"/>
    </font>
    <font>
      <sz val="10"/>
      <color theme="1"/>
      <name val="Arial"/>
      <family val="2"/>
    </font>
    <font>
      <sz val="11"/>
      <color theme="1"/>
      <name val="Arial"/>
      <family val="2"/>
    </font>
    <font>
      <b/>
      <sz val="8"/>
      <name val="Arial"/>
      <family val="2"/>
      <charset val="238"/>
    </font>
    <font>
      <sz val="8"/>
      <name val="Calibri"/>
      <family val="2"/>
      <charset val="238"/>
      <scheme val="minor"/>
    </font>
    <font>
      <sz val="11"/>
      <name val="Calibri"/>
      <family val="2"/>
      <charset val="238"/>
      <scheme val="minor"/>
    </font>
  </fonts>
  <fills count="4">
    <fill>
      <patternFill patternType="none"/>
    </fill>
    <fill>
      <patternFill patternType="gray125"/>
    </fill>
    <fill>
      <patternFill patternType="gray0625"/>
    </fill>
    <fill>
      <patternFill patternType="solid">
        <fgColor indexed="65"/>
        <bgColor indexed="64"/>
      </patternFill>
    </fill>
  </fills>
  <borders count="2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cellStyleXfs>
  <cellXfs count="314">
    <xf numFmtId="0" fontId="0" fillId="0" borderId="0" xfId="0"/>
    <xf numFmtId="0" fontId="1" fillId="0" borderId="0" xfId="0" applyFont="1"/>
    <xf numFmtId="0" fontId="2" fillId="0" borderId="0" xfId="0" applyFont="1"/>
    <xf numFmtId="0" fontId="2" fillId="0" borderId="0" xfId="0" applyFont="1" applyAlignment="1">
      <alignment horizontal="right"/>
    </xf>
    <xf numFmtId="0" fontId="0" fillId="0" borderId="0" xfId="0" applyFont="1"/>
    <xf numFmtId="0" fontId="0" fillId="0" borderId="0" xfId="0" applyBorder="1"/>
    <xf numFmtId="0" fontId="1" fillId="2" borderId="0" xfId="0" applyFont="1" applyFill="1"/>
    <xf numFmtId="49" fontId="1" fillId="2" borderId="0" xfId="0" applyNumberFormat="1" applyFont="1" applyFill="1" applyAlignment="1">
      <alignment horizontal="right"/>
    </xf>
    <xf numFmtId="0" fontId="0" fillId="0" borderId="0" xfId="0" applyFont="1" applyBorder="1"/>
    <xf numFmtId="0" fontId="0" fillId="0" borderId="2" xfId="0" applyBorder="1"/>
    <xf numFmtId="0" fontId="0" fillId="0" borderId="3" xfId="0" applyBorder="1"/>
    <xf numFmtId="0" fontId="0" fillId="0" borderId="7" xfId="0" applyBorder="1"/>
    <xf numFmtId="0" fontId="0" fillId="0" borderId="5" xfId="0" applyBorder="1"/>
    <xf numFmtId="49" fontId="0" fillId="0" borderId="0" xfId="0" applyNumberFormat="1" applyBorder="1" applyAlignment="1">
      <alignment horizontal="center" vertical="center"/>
    </xf>
    <xf numFmtId="0" fontId="0" fillId="0" borderId="11" xfId="0" applyBorder="1"/>
    <xf numFmtId="0" fontId="0" fillId="0" borderId="14" xfId="0" applyBorder="1"/>
    <xf numFmtId="4" fontId="0" fillId="0" borderId="0" xfId="0" applyNumberFormat="1"/>
    <xf numFmtId="4" fontId="1" fillId="0" borderId="0" xfId="0" applyNumberFormat="1" applyFont="1"/>
    <xf numFmtId="0" fontId="0" fillId="2" borderId="0" xfId="0" applyFill="1"/>
    <xf numFmtId="0" fontId="0" fillId="0" borderId="0" xfId="0" applyFill="1" applyBorder="1"/>
    <xf numFmtId="0" fontId="6" fillId="2" borderId="0" xfId="0" applyFont="1" applyFill="1" applyAlignment="1">
      <alignment horizontal="center"/>
    </xf>
    <xf numFmtId="0" fontId="0"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 fillId="2" borderId="0" xfId="0" applyFont="1" applyFill="1" applyAlignment="1">
      <alignment horizontal="center"/>
    </xf>
    <xf numFmtId="0" fontId="1" fillId="3" borderId="0" xfId="0" applyFont="1" applyFill="1" applyAlignment="1">
      <alignment horizontal="center"/>
    </xf>
    <xf numFmtId="0" fontId="5" fillId="0" borderId="0" xfId="0" applyFont="1"/>
    <xf numFmtId="0" fontId="0" fillId="3" borderId="0" xfId="0" applyFont="1" applyFill="1" applyAlignment="1">
      <alignment horizontal="left"/>
    </xf>
    <xf numFmtId="0" fontId="2" fillId="0" borderId="0" xfId="0" applyFont="1" applyBorder="1" applyAlignment="1">
      <alignment horizontal="left" vertical="center"/>
    </xf>
    <xf numFmtId="0" fontId="0" fillId="0" borderId="13" xfId="0" applyBorder="1"/>
    <xf numFmtId="4" fontId="1" fillId="0" borderId="15" xfId="0" applyNumberFormat="1" applyFont="1" applyBorder="1"/>
    <xf numFmtId="4" fontId="1" fillId="0" borderId="3" xfId="0" applyNumberFormat="1" applyFont="1" applyBorder="1"/>
    <xf numFmtId="0" fontId="1" fillId="0" borderId="13" xfId="0" applyFont="1" applyBorder="1"/>
    <xf numFmtId="0" fontId="1" fillId="0" borderId="14" xfId="0" applyFont="1" applyBorder="1"/>
    <xf numFmtId="0" fontId="0" fillId="0" borderId="1" xfId="0" applyBorder="1"/>
    <xf numFmtId="4" fontId="0" fillId="0" borderId="1" xfId="0" applyNumberFormat="1" applyBorder="1"/>
    <xf numFmtId="0" fontId="0" fillId="0" borderId="10" xfId="0" applyBorder="1"/>
    <xf numFmtId="4" fontId="1" fillId="0" borderId="1" xfId="0" applyNumberFormat="1" applyFont="1" applyBorder="1"/>
    <xf numFmtId="4" fontId="1" fillId="0" borderId="8" xfId="0" applyNumberFormat="1" applyFont="1" applyBorder="1"/>
    <xf numFmtId="0" fontId="1" fillId="0" borderId="11" xfId="0" applyFont="1" applyBorder="1"/>
    <xf numFmtId="0" fontId="1" fillId="0" borderId="1" xfId="0" applyFont="1" applyBorder="1" applyAlignment="1">
      <alignment horizontal="center"/>
    </xf>
    <xf numFmtId="0" fontId="1" fillId="0" borderId="0" xfId="0" applyFont="1" applyBorder="1" applyAlignment="1">
      <alignment horizontal="left" vertical="center"/>
    </xf>
    <xf numFmtId="0" fontId="0" fillId="0" borderId="2" xfId="0" applyFont="1" applyBorder="1" applyAlignment="1">
      <alignment horizontal="center" vertical="center" wrapText="1"/>
    </xf>
    <xf numFmtId="0" fontId="3" fillId="0" borderId="0" xfId="0" applyFont="1" applyBorder="1" applyAlignment="1">
      <alignment horizontal="left" vertical="center" wrapText="1"/>
    </xf>
    <xf numFmtId="4" fontId="11" fillId="0" borderId="0" xfId="0" applyNumberFormat="1" applyFont="1" applyBorder="1" applyAlignment="1"/>
    <xf numFmtId="0" fontId="11" fillId="0" borderId="0" xfId="0" applyFont="1" applyBorder="1"/>
    <xf numFmtId="0" fontId="0" fillId="0" borderId="1" xfId="0" applyFont="1" applyBorder="1" applyAlignment="1">
      <alignment horizontal="center" vertical="center" wrapText="1"/>
    </xf>
    <xf numFmtId="49" fontId="0" fillId="0" borderId="1" xfId="0" applyNumberFormat="1" applyBorder="1" applyAlignment="1">
      <alignment horizontal="center" vertical="center"/>
    </xf>
    <xf numFmtId="0" fontId="1" fillId="0" borderId="5" xfId="0" applyFont="1" applyBorder="1"/>
    <xf numFmtId="0" fontId="1" fillId="0" borderId="0" xfId="0" applyFont="1" applyFill="1" applyBorder="1"/>
    <xf numFmtId="0" fontId="1" fillId="0" borderId="0" xfId="0" applyFont="1" applyBorder="1"/>
    <xf numFmtId="0" fontId="1" fillId="0" borderId="4" xfId="0" applyFont="1" applyBorder="1"/>
    <xf numFmtId="0" fontId="0" fillId="0" borderId="4" xfId="0" applyBorder="1"/>
    <xf numFmtId="0" fontId="0" fillId="0" borderId="9" xfId="0" applyBorder="1"/>
    <xf numFmtId="0" fontId="0" fillId="0" borderId="7" xfId="0" applyFill="1" applyBorder="1"/>
    <xf numFmtId="0" fontId="1" fillId="0" borderId="9" xfId="0" applyFont="1" applyBorder="1"/>
    <xf numFmtId="0" fontId="1" fillId="0" borderId="7" xfId="0" applyFont="1" applyBorder="1"/>
    <xf numFmtId="0" fontId="9" fillId="0" borderId="0" xfId="0" applyFont="1" applyBorder="1"/>
    <xf numFmtId="0" fontId="8" fillId="0" borderId="0" xfId="0" applyFont="1" applyBorder="1"/>
    <xf numFmtId="0" fontId="15" fillId="0" borderId="0" xfId="0" applyFont="1" applyBorder="1"/>
    <xf numFmtId="0" fontId="16" fillId="0" borderId="0" xfId="0" applyFont="1" applyBorder="1"/>
    <xf numFmtId="4" fontId="17" fillId="0" borderId="0" xfId="0" applyNumberFormat="1" applyFont="1" applyBorder="1"/>
    <xf numFmtId="4" fontId="8" fillId="0" borderId="0" xfId="0" applyNumberFormat="1" applyFont="1" applyBorder="1"/>
    <xf numFmtId="0" fontId="18" fillId="0" borderId="0" xfId="0" applyFont="1" applyBorder="1"/>
    <xf numFmtId="49" fontId="11" fillId="0" borderId="0" xfId="0" applyNumberFormat="1" applyFont="1" applyBorder="1" applyAlignment="1">
      <alignment horizontal="center" vertical="center"/>
    </xf>
    <xf numFmtId="0" fontId="11" fillId="0" borderId="0" xfId="0" applyFont="1" applyBorder="1" applyAlignment="1">
      <alignment horizontal="center" vertical="center" readingOrder="1"/>
    </xf>
    <xf numFmtId="0" fontId="11" fillId="0" borderId="0" xfId="0" applyFont="1" applyBorder="1" applyAlignment="1">
      <alignment horizontal="left"/>
    </xf>
    <xf numFmtId="0" fontId="19" fillId="0" borderId="0" xfId="0" applyFont="1" applyBorder="1"/>
    <xf numFmtId="4" fontId="0" fillId="0" borderId="0" xfId="0" applyNumberFormat="1" applyBorder="1"/>
    <xf numFmtId="6" fontId="3" fillId="0" borderId="0" xfId="0" applyNumberFormat="1" applyFont="1" applyBorder="1" applyAlignment="1">
      <alignment horizontal="left" vertical="center" wrapText="1"/>
    </xf>
    <xf numFmtId="0" fontId="0" fillId="0" borderId="16" xfId="0" applyBorder="1"/>
    <xf numFmtId="0" fontId="0" fillId="0" borderId="21" xfId="0" applyBorder="1"/>
    <xf numFmtId="0" fontId="0" fillId="0" borderId="22" xfId="0" applyBorder="1"/>
    <xf numFmtId="0" fontId="0" fillId="0" borderId="23" xfId="0" applyBorder="1"/>
    <xf numFmtId="0" fontId="9" fillId="0" borderId="20" xfId="0" applyFont="1" applyBorder="1"/>
    <xf numFmtId="0" fontId="0" fillId="0" borderId="20" xfId="0" applyBorder="1"/>
    <xf numFmtId="0" fontId="10" fillId="0" borderId="0" xfId="0" applyFont="1"/>
    <xf numFmtId="0" fontId="11" fillId="0" borderId="0" xfId="0" applyFont="1"/>
    <xf numFmtId="0" fontId="12" fillId="0" borderId="0" xfId="0" applyFont="1"/>
    <xf numFmtId="0" fontId="12" fillId="2" borderId="0" xfId="0" applyFont="1" applyFill="1"/>
    <xf numFmtId="0" fontId="11" fillId="2" borderId="0" xfId="0" applyFont="1" applyFill="1"/>
    <xf numFmtId="4" fontId="12" fillId="0" borderId="0" xfId="0" applyNumberFormat="1" applyFont="1"/>
    <xf numFmtId="0" fontId="9" fillId="0" borderId="0" xfId="0" applyFont="1"/>
    <xf numFmtId="0" fontId="14" fillId="0" borderId="0" xfId="0" applyFont="1"/>
    <xf numFmtId="0" fontId="8" fillId="0" borderId="0" xfId="0" applyFont="1"/>
    <xf numFmtId="0" fontId="13" fillId="0" borderId="0" xfId="0" applyFont="1"/>
    <xf numFmtId="0" fontId="21" fillId="0" borderId="0" xfId="0" applyFont="1"/>
    <xf numFmtId="4" fontId="22" fillId="0" borderId="0" xfId="0" applyNumberFormat="1" applyFont="1" applyAlignment="1">
      <alignment horizontal="center"/>
    </xf>
    <xf numFmtId="0" fontId="19" fillId="0" borderId="4" xfId="0" applyFont="1" applyBorder="1"/>
    <xf numFmtId="0" fontId="11" fillId="0" borderId="4" xfId="0" applyFont="1" applyBorder="1" applyAlignment="1"/>
    <xf numFmtId="0" fontId="19" fillId="0" borderId="0" xfId="0" applyFont="1"/>
    <xf numFmtId="4" fontId="11" fillId="0" borderId="0" xfId="0" applyNumberFormat="1" applyFont="1" applyBorder="1" applyAlignment="1">
      <alignment horizontal="right"/>
    </xf>
    <xf numFmtId="0" fontId="11" fillId="0" borderId="0" xfId="0" applyFont="1" applyBorder="1" applyAlignment="1">
      <alignment horizontal="right"/>
    </xf>
    <xf numFmtId="0" fontId="15" fillId="0" borderId="0" xfId="0" applyFont="1"/>
    <xf numFmtId="0" fontId="16" fillId="0" borderId="0" xfId="0" applyFont="1"/>
    <xf numFmtId="4" fontId="12" fillId="0" borderId="1" xfId="0" applyNumberFormat="1" applyFont="1" applyBorder="1"/>
    <xf numFmtId="4" fontId="17" fillId="0" borderId="1" xfId="0" applyNumberFormat="1" applyFont="1" applyBorder="1"/>
    <xf numFmtId="4" fontId="17" fillId="0" borderId="0" xfId="0" applyNumberFormat="1" applyFont="1"/>
    <xf numFmtId="4" fontId="8" fillId="0" borderId="1" xfId="0" applyNumberFormat="1" applyFont="1" applyBorder="1"/>
    <xf numFmtId="0" fontId="18" fillId="0" borderId="0" xfId="0" applyFont="1"/>
    <xf numFmtId="49" fontId="11" fillId="0" borderId="0" xfId="0" applyNumberFormat="1" applyFont="1" applyAlignment="1">
      <alignment horizontal="center" vertical="center"/>
    </xf>
    <xf numFmtId="0" fontId="11" fillId="0" borderId="0" xfId="0" applyFont="1" applyAlignment="1">
      <alignment horizontal="left"/>
    </xf>
    <xf numFmtId="0" fontId="23" fillId="0" borderId="0" xfId="0" applyFont="1"/>
    <xf numFmtId="0" fontId="3" fillId="0" borderId="0" xfId="0" applyFont="1" applyBorder="1" applyAlignment="1">
      <alignment horizontal="left" vertical="center" wrapText="1"/>
    </xf>
    <xf numFmtId="0" fontId="3" fillId="0" borderId="0" xfId="0" applyFont="1" applyBorder="1" applyAlignment="1">
      <alignment horizontal="left" vertical="center"/>
    </xf>
    <xf numFmtId="49" fontId="0" fillId="0" borderId="2" xfId="0" applyNumberFormat="1" applyBorder="1" applyAlignment="1">
      <alignment horizontal="center" vertical="center" wrapText="1"/>
    </xf>
    <xf numFmtId="0" fontId="0" fillId="0" borderId="3" xfId="0" applyBorder="1" applyAlignment="1">
      <alignment horizontal="center"/>
    </xf>
    <xf numFmtId="4" fontId="1" fillId="0" borderId="1" xfId="0" applyNumberFormat="1" applyFont="1" applyBorder="1" applyAlignment="1">
      <alignment horizontal="right" vertical="center"/>
    </xf>
    <xf numFmtId="0" fontId="1" fillId="0" borderId="13" xfId="0" applyFont="1" applyBorder="1" applyAlignment="1">
      <alignment horizontal="left"/>
    </xf>
    <xf numFmtId="0" fontId="1" fillId="0" borderId="14" xfId="0" applyFont="1" applyBorder="1" applyAlignment="1">
      <alignment horizontal="left"/>
    </xf>
    <xf numFmtId="0" fontId="3" fillId="0" borderId="0" xfId="0" applyFont="1" applyBorder="1" applyAlignment="1">
      <alignment horizontal="left" vertical="center" wrapText="1"/>
    </xf>
    <xf numFmtId="0" fontId="24" fillId="0" borderId="0" xfId="0" applyFont="1"/>
    <xf numFmtId="0" fontId="0" fillId="0" borderId="12" xfId="0" applyBorder="1"/>
    <xf numFmtId="4" fontId="0" fillId="0" borderId="7" xfId="0" applyNumberFormat="1" applyBorder="1"/>
    <xf numFmtId="4" fontId="1" fillId="0" borderId="0" xfId="0" applyNumberFormat="1" applyFont="1" applyBorder="1"/>
    <xf numFmtId="0" fontId="0" fillId="0" borderId="13" xfId="0" applyFont="1" applyBorder="1" applyAlignment="1">
      <alignment horizontal="center" vertical="center" wrapText="1"/>
    </xf>
    <xf numFmtId="49" fontId="0" fillId="0" borderId="13" xfId="0" applyNumberFormat="1" applyBorder="1" applyAlignment="1">
      <alignment horizontal="center" vertical="center"/>
    </xf>
    <xf numFmtId="0" fontId="4"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5" fillId="0" borderId="0" xfId="0" applyFont="1"/>
    <xf numFmtId="0" fontId="22" fillId="0" borderId="0" xfId="0" applyFont="1"/>
    <xf numFmtId="0" fontId="8" fillId="0" borderId="0" xfId="0" applyFont="1" applyAlignment="1">
      <alignment horizontal="right" vertical="center"/>
    </xf>
    <xf numFmtId="0" fontId="26" fillId="0" borderId="4" xfId="0" applyFont="1" applyBorder="1"/>
    <xf numFmtId="0" fontId="11" fillId="0" borderId="4" xfId="0" applyFont="1" applyBorder="1" applyAlignment="1">
      <alignment horizontal="center"/>
    </xf>
    <xf numFmtId="0" fontId="11" fillId="0" borderId="9" xfId="0" applyFont="1" applyBorder="1" applyAlignment="1">
      <alignment horizontal="center"/>
    </xf>
    <xf numFmtId="0" fontId="26" fillId="0" borderId="13" xfId="0" applyFont="1" applyBorder="1"/>
    <xf numFmtId="0" fontId="11" fillId="0" borderId="13" xfId="0" applyFont="1" applyBorder="1" applyAlignment="1">
      <alignment horizontal="center"/>
    </xf>
    <xf numFmtId="0" fontId="11" fillId="0" borderId="14" xfId="0" applyFont="1" applyBorder="1"/>
    <xf numFmtId="0" fontId="26" fillId="0" borderId="0" xfId="0" applyFont="1" applyAlignment="1"/>
    <xf numFmtId="0" fontId="19" fillId="0" borderId="0" xfId="0" applyFont="1" applyAlignment="1">
      <alignment horizontal="center"/>
    </xf>
    <xf numFmtId="49" fontId="11" fillId="0" borderId="13" xfId="0" applyNumberFormat="1" applyFont="1" applyBorder="1" applyAlignment="1">
      <alignment horizontal="center" vertical="center"/>
    </xf>
    <xf numFmtId="49" fontId="11" fillId="0" borderId="13" xfId="0" applyNumberFormat="1" applyFont="1" applyBorder="1"/>
    <xf numFmtId="0" fontId="26" fillId="0" borderId="0" xfId="0" applyFont="1"/>
    <xf numFmtId="49" fontId="11" fillId="0" borderId="0" xfId="0" applyNumberFormat="1" applyFont="1"/>
    <xf numFmtId="4" fontId="11" fillId="0" borderId="1" xfId="0" applyNumberFormat="1" applyFont="1" applyBorder="1"/>
    <xf numFmtId="0" fontId="26" fillId="0" borderId="0" xfId="0" applyFont="1" applyAlignment="1">
      <alignment horizontal="center" vertical="center" wrapText="1"/>
    </xf>
    <xf numFmtId="0" fontId="0" fillId="0" borderId="26" xfId="0" applyBorder="1"/>
    <xf numFmtId="0" fontId="0" fillId="0" borderId="27" xfId="0" applyBorder="1"/>
    <xf numFmtId="0" fontId="29" fillId="0" borderId="0" xfId="0" applyFont="1"/>
    <xf numFmtId="0" fontId="30" fillId="0" borderId="0" xfId="0" applyFont="1"/>
    <xf numFmtId="4" fontId="30" fillId="0" borderId="1" xfId="0" applyNumberFormat="1" applyFont="1" applyBorder="1"/>
    <xf numFmtId="4" fontId="9" fillId="0" borderId="0" xfId="0" applyNumberFormat="1" applyFont="1"/>
    <xf numFmtId="0" fontId="28" fillId="0" borderId="4" xfId="0" applyFont="1" applyBorder="1" applyAlignment="1">
      <alignment vertical="center"/>
    </xf>
    <xf numFmtId="4" fontId="31" fillId="0" borderId="2" xfId="0" applyNumberFormat="1" applyFont="1" applyBorder="1" applyAlignment="1">
      <alignment horizontal="center" vertical="center"/>
    </xf>
    <xf numFmtId="0" fontId="32" fillId="0" borderId="0" xfId="0" applyFont="1"/>
    <xf numFmtId="0" fontId="27" fillId="0" borderId="0" xfId="0" applyFont="1" applyAlignment="1">
      <alignment horizontal="center" vertical="center" wrapText="1"/>
    </xf>
    <xf numFmtId="4" fontId="17" fillId="0" borderId="4" xfId="0" applyNumberFormat="1" applyFont="1" applyBorder="1" applyAlignment="1">
      <alignment horizontal="center" vertical="center"/>
    </xf>
    <xf numFmtId="4" fontId="33" fillId="0" borderId="1" xfId="0" applyNumberFormat="1" applyFont="1" applyBorder="1" applyAlignment="1"/>
    <xf numFmtId="4" fontId="33" fillId="0" borderId="9" xfId="0" applyNumberFormat="1" applyFont="1" applyBorder="1"/>
    <xf numFmtId="4" fontId="33" fillId="0" borderId="14" xfId="0" applyNumberFormat="1" applyFont="1" applyBorder="1"/>
    <xf numFmtId="4" fontId="33" fillId="0" borderId="0" xfId="0" applyNumberFormat="1" applyFont="1"/>
    <xf numFmtId="4" fontId="34" fillId="0" borderId="0" xfId="0" applyNumberFormat="1" applyFont="1"/>
    <xf numFmtId="0" fontId="30" fillId="0" borderId="0" xfId="0" applyFont="1" applyAlignment="1">
      <alignment horizontal="center"/>
    </xf>
    <xf numFmtId="4" fontId="17" fillId="0" borderId="15" xfId="0" applyNumberFormat="1" applyFont="1" applyFill="1" applyBorder="1"/>
    <xf numFmtId="4" fontId="12" fillId="0" borderId="0" xfId="0" applyNumberFormat="1" applyFont="1" applyBorder="1"/>
    <xf numFmtId="0" fontId="16" fillId="0" borderId="20" xfId="0" applyFont="1" applyBorder="1"/>
    <xf numFmtId="0" fontId="14" fillId="0" borderId="20" xfId="0" applyFont="1" applyBorder="1"/>
    <xf numFmtId="0" fontId="14" fillId="0" borderId="20" xfId="0" applyFont="1" applyBorder="1" applyAlignment="1">
      <alignment wrapText="1"/>
    </xf>
    <xf numFmtId="4" fontId="18" fillId="0" borderId="0" xfId="0" applyNumberFormat="1" applyFont="1"/>
    <xf numFmtId="4" fontId="12" fillId="0" borderId="0" xfId="0" applyNumberFormat="1" applyFont="1" applyAlignment="1">
      <alignment horizontal="left"/>
    </xf>
    <xf numFmtId="4" fontId="18" fillId="0" borderId="20" xfId="0" applyNumberFormat="1" applyFont="1" applyBorder="1"/>
    <xf numFmtId="4" fontId="9" fillId="0" borderId="0" xfId="0" applyNumberFormat="1" applyFont="1" applyAlignment="1">
      <alignment horizontal="left"/>
    </xf>
    <xf numFmtId="4" fontId="14" fillId="0" borderId="0" xfId="0" applyNumberFormat="1" applyFont="1"/>
    <xf numFmtId="4" fontId="31" fillId="0" borderId="14" xfId="0" applyNumberFormat="1" applyFont="1" applyBorder="1"/>
    <xf numFmtId="0" fontId="1" fillId="2" borderId="0" xfId="0" applyFont="1" applyFill="1" applyAlignment="1">
      <alignment horizontal="center"/>
    </xf>
    <xf numFmtId="0" fontId="3" fillId="0" borderId="0" xfId="0" applyFont="1" applyBorder="1" applyAlignment="1">
      <alignment horizontal="left" vertical="center" wrapText="1"/>
    </xf>
    <xf numFmtId="0" fontId="0" fillId="0" borderId="11" xfId="0" applyBorder="1" applyAlignment="1">
      <alignment horizontal="center" vertical="center"/>
    </xf>
    <xf numFmtId="0" fontId="0" fillId="0" borderId="15" xfId="0" applyFont="1" applyBorder="1" applyAlignment="1">
      <alignment horizontal="center" vertical="center" wrapText="1"/>
    </xf>
    <xf numFmtId="4" fontId="35" fillId="0" borderId="0" xfId="0" applyNumberFormat="1" applyFont="1"/>
    <xf numFmtId="4" fontId="13" fillId="0" borderId="1" xfId="0" applyNumberFormat="1" applyFont="1" applyBorder="1"/>
    <xf numFmtId="4" fontId="0" fillId="0" borderId="2" xfId="0" applyNumberFormat="1" applyBorder="1" applyAlignment="1">
      <alignment vertical="center"/>
    </xf>
    <xf numFmtId="4" fontId="1" fillId="0" borderId="2" xfId="0" applyNumberFormat="1" applyFont="1" applyBorder="1" applyAlignment="1">
      <alignment vertical="center"/>
    </xf>
    <xf numFmtId="4" fontId="1" fillId="0" borderId="3" xfId="0" applyNumberFormat="1" applyFont="1" applyBorder="1" applyAlignment="1">
      <alignment vertical="center"/>
    </xf>
    <xf numFmtId="4" fontId="1" fillId="0" borderId="2" xfId="0" applyNumberFormat="1" applyFont="1" applyBorder="1"/>
    <xf numFmtId="49" fontId="3" fillId="0" borderId="11"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0" fontId="37" fillId="0" borderId="0" xfId="0" applyFont="1"/>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1" fillId="2" borderId="0" xfId="0" applyFont="1" applyFill="1" applyAlignment="1">
      <alignment horizontal="center"/>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 fontId="1" fillId="0" borderId="2" xfId="0" applyNumberFormat="1" applyFont="1" applyBorder="1" applyAlignment="1">
      <alignment horizontal="right" vertical="center"/>
    </xf>
    <xf numFmtId="4" fontId="1" fillId="0" borderId="3" xfId="0" applyNumberFormat="1" applyFont="1" applyBorder="1" applyAlignment="1">
      <alignment horizontal="right" vertical="center"/>
    </xf>
    <xf numFmtId="0" fontId="0" fillId="0" borderId="0" xfId="0" applyAlignment="1">
      <alignment horizontal="left"/>
    </xf>
    <xf numFmtId="0" fontId="24" fillId="0" borderId="8" xfId="0" applyFont="1" applyBorder="1" applyAlignment="1">
      <alignment horizontal="left" vertical="center" wrapText="1"/>
    </xf>
    <xf numFmtId="0" fontId="24" fillId="0" borderId="4" xfId="0" applyFont="1" applyBorder="1" applyAlignment="1">
      <alignment horizontal="left" vertical="center" wrapText="1"/>
    </xf>
    <xf numFmtId="0" fontId="24" fillId="0" borderId="9" xfId="0" applyFont="1" applyBorder="1" applyAlignment="1">
      <alignment horizontal="left" vertical="center" wrapText="1"/>
    </xf>
    <xf numFmtId="0" fontId="24" fillId="0" borderId="6" xfId="0" applyFont="1" applyBorder="1" applyAlignment="1">
      <alignment horizontal="left" vertical="center" wrapText="1"/>
    </xf>
    <xf numFmtId="0" fontId="24" fillId="0" borderId="5" xfId="0" applyFont="1" applyBorder="1" applyAlignment="1">
      <alignment horizontal="left" vertical="center" wrapText="1"/>
    </xf>
    <xf numFmtId="0" fontId="24"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9" xfId="0" applyFont="1" applyBorder="1" applyAlignment="1">
      <alignment horizontal="left"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5" fillId="0" borderId="0" xfId="0" applyFont="1" applyAlignment="1">
      <alignment horizontal="left"/>
    </xf>
    <xf numFmtId="0" fontId="0" fillId="0" borderId="11" xfId="0" applyBorder="1" applyAlignment="1">
      <alignment horizontal="center" vertical="center"/>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24" fillId="0" borderId="10"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3" fillId="0" borderId="8" xfId="0" applyFont="1" applyBorder="1" applyAlignment="1">
      <alignment horizontal="left" wrapText="1"/>
    </xf>
    <xf numFmtId="0" fontId="3" fillId="0" borderId="4" xfId="0" applyFont="1" applyBorder="1" applyAlignment="1">
      <alignment horizontal="left" wrapText="1"/>
    </xf>
    <xf numFmtId="0" fontId="3" fillId="0" borderId="9" xfId="0" applyFont="1" applyBorder="1" applyAlignment="1">
      <alignment horizontal="left" wrapText="1"/>
    </xf>
    <xf numFmtId="0" fontId="3" fillId="0" borderId="11" xfId="0" applyFont="1" applyBorder="1" applyAlignment="1">
      <alignment horizontal="left"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7" xfId="0" applyFont="1" applyBorder="1" applyAlignment="1">
      <alignment horizontal="left" wrapText="1"/>
    </xf>
    <xf numFmtId="0" fontId="0" fillId="0" borderId="15" xfId="0" applyFont="1" applyBorder="1" applyAlignment="1">
      <alignment horizontal="center" vertical="center" wrapText="1"/>
    </xf>
    <xf numFmtId="49" fontId="0" fillId="0" borderId="15" xfId="0" applyNumberFormat="1" applyBorder="1" applyAlignment="1">
      <alignment horizontal="center" vertical="center"/>
    </xf>
    <xf numFmtId="49" fontId="0" fillId="0" borderId="8" xfId="0" applyNumberFormat="1" applyBorder="1" applyAlignment="1">
      <alignment horizontal="center" vertical="center"/>
    </xf>
    <xf numFmtId="49" fontId="0" fillId="0" borderId="11" xfId="0" applyNumberFormat="1" applyBorder="1" applyAlignment="1">
      <alignment horizontal="center" vertical="center"/>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1" fillId="2" borderId="0" xfId="0" applyFont="1" applyFill="1" applyAlignment="1">
      <alignment horizontal="right"/>
    </xf>
    <xf numFmtId="4" fontId="0" fillId="0" borderId="2" xfId="0" applyNumberFormat="1" applyBorder="1" applyAlignment="1">
      <alignment horizontal="center" vertical="center"/>
    </xf>
    <xf numFmtId="4" fontId="0" fillId="0" borderId="15" xfId="0" applyNumberFormat="1" applyBorder="1" applyAlignment="1">
      <alignment horizontal="center" vertical="center"/>
    </xf>
    <xf numFmtId="4" fontId="0" fillId="0" borderId="2" xfId="0" applyNumberFormat="1" applyBorder="1" applyAlignment="1">
      <alignment horizontal="right" vertical="center"/>
    </xf>
    <xf numFmtId="4" fontId="0" fillId="0" borderId="15" xfId="0" applyNumberFormat="1" applyBorder="1" applyAlignment="1">
      <alignment horizontal="right" vertical="center"/>
    </xf>
    <xf numFmtId="4" fontId="0" fillId="0" borderId="3" xfId="0" applyNumberFormat="1" applyBorder="1" applyAlignment="1">
      <alignment horizontal="right" vertical="center"/>
    </xf>
    <xf numFmtId="4" fontId="0" fillId="0" borderId="10" xfId="0" applyNumberFormat="1" applyBorder="1" applyAlignment="1">
      <alignment horizontal="right"/>
    </xf>
    <xf numFmtId="4" fontId="0" fillId="0" borderId="14" xfId="0" applyNumberFormat="1" applyBorder="1" applyAlignment="1">
      <alignment horizontal="right"/>
    </xf>
    <xf numFmtId="4" fontId="0" fillId="0" borderId="1" xfId="0" applyNumberFormat="1" applyBorder="1" applyAlignment="1">
      <alignment horizontal="center"/>
    </xf>
    <xf numFmtId="4" fontId="0" fillId="0" borderId="3" xfId="0" applyNumberFormat="1" applyBorder="1" applyAlignment="1">
      <alignment horizontal="center"/>
    </xf>
    <xf numFmtId="4" fontId="0" fillId="0" borderId="10" xfId="0" applyNumberFormat="1" applyBorder="1" applyAlignment="1">
      <alignment horizontal="center"/>
    </xf>
    <xf numFmtId="4" fontId="0" fillId="0" borderId="14" xfId="0" applyNumberFormat="1" applyBorder="1" applyAlignment="1">
      <alignment horizontal="center"/>
    </xf>
    <xf numFmtId="4" fontId="17" fillId="0" borderId="0" xfId="0" applyNumberFormat="1" applyFont="1" applyBorder="1" applyAlignment="1">
      <alignment horizontal="center" vertical="center"/>
    </xf>
    <xf numFmtId="4" fontId="17" fillId="0" borderId="5" xfId="0" applyNumberFormat="1"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4" fontId="31" fillId="0" borderId="2" xfId="0" applyNumberFormat="1" applyFont="1" applyBorder="1" applyAlignment="1">
      <alignment horizontal="center" vertical="center"/>
    </xf>
    <xf numFmtId="4" fontId="31" fillId="0" borderId="15" xfId="0" applyNumberFormat="1" applyFont="1" applyBorder="1" applyAlignment="1">
      <alignment horizontal="center" vertical="center"/>
    </xf>
    <xf numFmtId="4" fontId="31" fillId="0" borderId="3" xfId="0" applyNumberFormat="1" applyFont="1" applyBorder="1" applyAlignment="1">
      <alignment horizontal="center" vertical="center"/>
    </xf>
    <xf numFmtId="0" fontId="27" fillId="0" borderId="0" xfId="0" applyFont="1" applyAlignment="1">
      <alignment horizontal="center" vertical="center" textRotation="90" wrapText="1"/>
    </xf>
    <xf numFmtId="0" fontId="12" fillId="0" borderId="24" xfId="0" applyFont="1" applyBorder="1" applyAlignment="1">
      <alignment horizontal="center" vertical="center"/>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4" fontId="17" fillId="0" borderId="10" xfId="0" applyNumberFormat="1" applyFont="1" applyBorder="1" applyAlignment="1">
      <alignment horizontal="right"/>
    </xf>
    <xf numFmtId="4" fontId="17" fillId="0" borderId="14" xfId="0" applyNumberFormat="1" applyFont="1" applyBorder="1" applyAlignment="1">
      <alignment horizontal="right"/>
    </xf>
    <xf numFmtId="4" fontId="11" fillId="0" borderId="10" xfId="0" applyNumberFormat="1" applyFont="1" applyBorder="1" applyAlignment="1">
      <alignment horizontal="right"/>
    </xf>
    <xf numFmtId="4" fontId="11" fillId="0" borderId="14" xfId="0" applyNumberFormat="1" applyFont="1" applyBorder="1" applyAlignment="1">
      <alignment horizontal="right"/>
    </xf>
    <xf numFmtId="4" fontId="19" fillId="0" borderId="10" xfId="0" applyNumberFormat="1" applyFont="1" applyBorder="1" applyAlignment="1">
      <alignment horizontal="right"/>
    </xf>
    <xf numFmtId="4" fontId="19" fillId="0" borderId="14" xfId="0" applyNumberFormat="1" applyFont="1" applyBorder="1" applyAlignment="1">
      <alignment horizontal="right"/>
    </xf>
    <xf numFmtId="4" fontId="11" fillId="0" borderId="1" xfId="0" applyNumberFormat="1" applyFont="1" applyBorder="1" applyAlignment="1">
      <alignment horizontal="right"/>
    </xf>
    <xf numFmtId="0" fontId="11" fillId="0" borderId="1" xfId="0" applyFont="1" applyBorder="1" applyAlignment="1">
      <alignment horizontal="right"/>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1"/>
  <sheetViews>
    <sheetView tabSelected="1" zoomScaleNormal="100" workbookViewId="0">
      <selection activeCell="C2" sqref="C2"/>
    </sheetView>
  </sheetViews>
  <sheetFormatPr defaultRowHeight="15" x14ac:dyDescent="0.25"/>
  <cols>
    <col min="1" max="1" width="5.85546875" customWidth="1"/>
    <col min="2" max="2" width="6.85546875" customWidth="1"/>
    <col min="3" max="3" width="4.42578125" customWidth="1"/>
    <col min="4" max="4" width="9.42578125" customWidth="1"/>
    <col min="5" max="5" width="4.7109375" customWidth="1"/>
    <col min="6" max="6" width="10.28515625" customWidth="1"/>
    <col min="7" max="7" width="3.5703125" customWidth="1"/>
    <col min="8" max="8" width="9.5703125" customWidth="1"/>
    <col min="9" max="9" width="11" customWidth="1"/>
    <col min="10" max="10" width="15" customWidth="1"/>
    <col min="11" max="11" width="14.42578125" customWidth="1"/>
  </cols>
  <sheetData>
    <row r="1" spans="1:11" ht="16.5" customHeight="1" x14ac:dyDescent="0.3">
      <c r="A1" t="s">
        <v>3</v>
      </c>
      <c r="F1" s="26" t="s">
        <v>43</v>
      </c>
      <c r="G1" s="26"/>
      <c r="H1" s="26"/>
      <c r="I1" s="26"/>
      <c r="J1" s="26"/>
    </row>
    <row r="2" spans="1:11" x14ac:dyDescent="0.25">
      <c r="A2" t="s">
        <v>11</v>
      </c>
      <c r="D2" s="270">
        <v>49243</v>
      </c>
      <c r="E2" s="270"/>
      <c r="F2" s="6" t="s">
        <v>12</v>
      </c>
      <c r="G2" s="6"/>
      <c r="H2" s="8" t="s">
        <v>14</v>
      </c>
      <c r="I2" s="4"/>
      <c r="J2" s="6">
        <v>311</v>
      </c>
      <c r="K2" s="1"/>
    </row>
    <row r="3" spans="1:11" x14ac:dyDescent="0.25">
      <c r="A3" t="s">
        <v>4</v>
      </c>
      <c r="D3" s="270">
        <v>16998</v>
      </c>
      <c r="E3" s="270"/>
      <c r="H3" s="5" t="s">
        <v>8</v>
      </c>
      <c r="J3" s="6">
        <v>31</v>
      </c>
    </row>
    <row r="4" spans="1:11" x14ac:dyDescent="0.25">
      <c r="A4" t="s">
        <v>5</v>
      </c>
      <c r="D4" s="270" t="s">
        <v>7</v>
      </c>
      <c r="E4" s="270"/>
      <c r="H4" s="5" t="s">
        <v>9</v>
      </c>
      <c r="J4" s="6">
        <v>8532</v>
      </c>
    </row>
    <row r="5" spans="1:11" x14ac:dyDescent="0.25">
      <c r="A5" t="s">
        <v>6</v>
      </c>
      <c r="D5" s="270">
        <v>20950883747</v>
      </c>
      <c r="E5" s="270"/>
      <c r="H5" s="5" t="s">
        <v>10</v>
      </c>
      <c r="J5" s="7" t="s">
        <v>13</v>
      </c>
    </row>
    <row r="6" spans="1:11" x14ac:dyDescent="0.25">
      <c r="A6" t="s">
        <v>31</v>
      </c>
      <c r="B6" s="18" t="s">
        <v>32</v>
      </c>
      <c r="C6" s="18"/>
      <c r="D6" s="18"/>
      <c r="E6" s="18"/>
      <c r="H6" s="19" t="s">
        <v>33</v>
      </c>
      <c r="I6" s="18" t="s">
        <v>34</v>
      </c>
      <c r="J6" s="18"/>
    </row>
    <row r="8" spans="1:11" ht="18.75" x14ac:dyDescent="0.3">
      <c r="D8" s="239" t="s">
        <v>30</v>
      </c>
      <c r="E8" s="239"/>
      <c r="F8" s="239"/>
      <c r="G8" s="239"/>
      <c r="H8" s="239"/>
      <c r="I8" s="239"/>
      <c r="J8" s="239"/>
      <c r="K8" s="239"/>
    </row>
    <row r="9" spans="1:11" ht="15.75" x14ac:dyDescent="0.25">
      <c r="E9" s="3" t="s">
        <v>0</v>
      </c>
      <c r="F9" s="20" t="s">
        <v>1</v>
      </c>
      <c r="G9" s="2" t="s">
        <v>2</v>
      </c>
      <c r="H9" s="20" t="s">
        <v>44</v>
      </c>
      <c r="I9" s="2">
        <v>2019</v>
      </c>
      <c r="K9" s="2"/>
    </row>
    <row r="11" spans="1:11" x14ac:dyDescent="0.25">
      <c r="A11" s="1" t="s">
        <v>121</v>
      </c>
      <c r="B11" s="1"/>
      <c r="C11" s="1"/>
      <c r="D11" s="1"/>
    </row>
    <row r="12" spans="1:11" x14ac:dyDescent="0.25">
      <c r="A12" s="217" t="s">
        <v>35</v>
      </c>
      <c r="B12" s="217"/>
      <c r="C12" s="217"/>
      <c r="D12" s="217"/>
      <c r="E12" s="217"/>
      <c r="F12" s="217"/>
      <c r="G12" s="217"/>
      <c r="H12" s="217"/>
      <c r="I12" s="217"/>
      <c r="J12" s="217"/>
      <c r="K12" s="217"/>
    </row>
    <row r="13" spans="1:11" ht="15" customHeight="1" x14ac:dyDescent="0.25">
      <c r="A13" s="217" t="s">
        <v>25</v>
      </c>
      <c r="B13" s="217"/>
      <c r="C13" s="217"/>
      <c r="D13" s="217"/>
      <c r="E13" s="217"/>
      <c r="F13" s="217"/>
      <c r="G13" s="217"/>
      <c r="H13" s="217"/>
      <c r="I13" s="217"/>
      <c r="J13" s="217"/>
      <c r="K13" s="217"/>
    </row>
    <row r="14" spans="1:11" x14ac:dyDescent="0.25">
      <c r="A14" s="217" t="s">
        <v>26</v>
      </c>
      <c r="B14" s="217"/>
      <c r="C14" s="217"/>
      <c r="D14" s="217"/>
      <c r="E14" s="217"/>
      <c r="F14" s="217"/>
      <c r="G14" s="217"/>
      <c r="H14" s="217"/>
      <c r="I14" s="217"/>
      <c r="J14" s="217"/>
      <c r="K14" s="217"/>
    </row>
    <row r="15" spans="1:11" x14ac:dyDescent="0.25">
      <c r="A15" s="217" t="s">
        <v>27</v>
      </c>
      <c r="B15" s="217"/>
      <c r="C15" s="217"/>
      <c r="D15" s="217"/>
      <c r="E15" s="217"/>
      <c r="F15" s="217"/>
      <c r="G15" s="217"/>
      <c r="H15" s="217"/>
      <c r="I15" s="217"/>
      <c r="J15" s="217"/>
      <c r="K15" s="217"/>
    </row>
    <row r="16" spans="1:11" x14ac:dyDescent="0.25">
      <c r="A16" t="s">
        <v>122</v>
      </c>
    </row>
    <row r="17" spans="1:3" s="176" customFormat="1" x14ac:dyDescent="0.25">
      <c r="A17" s="176" t="s">
        <v>341</v>
      </c>
    </row>
    <row r="18" spans="1:3" s="176" customFormat="1" x14ac:dyDescent="0.25">
      <c r="A18" s="176" t="s">
        <v>342</v>
      </c>
    </row>
    <row r="19" spans="1:3" s="176" customFormat="1" x14ac:dyDescent="0.25">
      <c r="A19" s="176" t="s">
        <v>132</v>
      </c>
    </row>
    <row r="20" spans="1:3" s="176" customFormat="1" x14ac:dyDescent="0.25">
      <c r="A20" s="176" t="s">
        <v>343</v>
      </c>
    </row>
    <row r="21" spans="1:3" s="176" customFormat="1" x14ac:dyDescent="0.25">
      <c r="A21" s="176" t="s">
        <v>344</v>
      </c>
    </row>
    <row r="22" spans="1:3" x14ac:dyDescent="0.25">
      <c r="A22" t="s">
        <v>249</v>
      </c>
    </row>
    <row r="23" spans="1:3" x14ac:dyDescent="0.25">
      <c r="A23" t="s">
        <v>348</v>
      </c>
    </row>
    <row r="24" spans="1:3" x14ac:dyDescent="0.25">
      <c r="A24" t="s">
        <v>136</v>
      </c>
      <c r="C24" t="s">
        <v>124</v>
      </c>
    </row>
    <row r="25" spans="1:3" x14ac:dyDescent="0.25">
      <c r="A25" t="s">
        <v>123</v>
      </c>
    </row>
    <row r="26" spans="1:3" x14ac:dyDescent="0.25">
      <c r="A26" t="s">
        <v>125</v>
      </c>
    </row>
    <row r="27" spans="1:3" x14ac:dyDescent="0.25">
      <c r="A27" t="s">
        <v>126</v>
      </c>
    </row>
    <row r="28" spans="1:3" x14ac:dyDescent="0.25">
      <c r="A28" t="s">
        <v>129</v>
      </c>
    </row>
    <row r="29" spans="1:3" x14ac:dyDescent="0.25">
      <c r="A29" t="s">
        <v>130</v>
      </c>
    </row>
    <row r="30" spans="1:3" x14ac:dyDescent="0.25">
      <c r="A30" t="s">
        <v>250</v>
      </c>
    </row>
    <row r="31" spans="1:3" x14ac:dyDescent="0.25">
      <c r="A31" t="s">
        <v>251</v>
      </c>
    </row>
    <row r="32" spans="1:3" x14ac:dyDescent="0.25">
      <c r="A32" t="s">
        <v>127</v>
      </c>
    </row>
    <row r="33" spans="1:2" x14ac:dyDescent="0.25">
      <c r="A33" t="s">
        <v>252</v>
      </c>
    </row>
    <row r="34" spans="1:2" x14ac:dyDescent="0.25">
      <c r="A34" t="s">
        <v>253</v>
      </c>
    </row>
    <row r="35" spans="1:2" x14ac:dyDescent="0.25">
      <c r="A35" t="s">
        <v>128</v>
      </c>
    </row>
    <row r="36" spans="1:2" x14ac:dyDescent="0.25">
      <c r="A36" t="s">
        <v>254</v>
      </c>
    </row>
    <row r="37" spans="1:2" x14ac:dyDescent="0.25">
      <c r="A37" t="s">
        <v>131</v>
      </c>
    </row>
    <row r="38" spans="1:2" x14ac:dyDescent="0.25">
      <c r="A38" t="s">
        <v>133</v>
      </c>
    </row>
    <row r="39" spans="1:2" x14ac:dyDescent="0.25">
      <c r="A39" t="s">
        <v>134</v>
      </c>
    </row>
    <row r="40" spans="1:2" x14ac:dyDescent="0.25">
      <c r="A40" t="s">
        <v>350</v>
      </c>
    </row>
    <row r="41" spans="1:2" x14ac:dyDescent="0.25">
      <c r="A41" t="s">
        <v>135</v>
      </c>
      <c r="B41" t="s">
        <v>351</v>
      </c>
    </row>
    <row r="42" spans="1:2" x14ac:dyDescent="0.25">
      <c r="A42" t="s">
        <v>255</v>
      </c>
    </row>
    <row r="43" spans="1:2" x14ac:dyDescent="0.25">
      <c r="A43" t="s">
        <v>256</v>
      </c>
    </row>
    <row r="44" spans="1:2" x14ac:dyDescent="0.25">
      <c r="A44" t="s">
        <v>349</v>
      </c>
    </row>
    <row r="45" spans="1:2" x14ac:dyDescent="0.25">
      <c r="A45" t="s">
        <v>137</v>
      </c>
    </row>
    <row r="46" spans="1:2" x14ac:dyDescent="0.25">
      <c r="A46" t="s">
        <v>138</v>
      </c>
    </row>
    <row r="47" spans="1:2" x14ac:dyDescent="0.25">
      <c r="A47" t="s">
        <v>139</v>
      </c>
    </row>
    <row r="48" spans="1:2" x14ac:dyDescent="0.25">
      <c r="A48" t="s">
        <v>140</v>
      </c>
    </row>
    <row r="49" spans="1:11" x14ac:dyDescent="0.25">
      <c r="A49" t="s">
        <v>258</v>
      </c>
    </row>
    <row r="50" spans="1:11" x14ac:dyDescent="0.25">
      <c r="A50" t="s">
        <v>257</v>
      </c>
    </row>
    <row r="52" spans="1:11" x14ac:dyDescent="0.25">
      <c r="K52" t="s">
        <v>160</v>
      </c>
    </row>
    <row r="53" spans="1:11" x14ac:dyDescent="0.25">
      <c r="A53" t="s">
        <v>142</v>
      </c>
    </row>
    <row r="54" spans="1:11" x14ac:dyDescent="0.25">
      <c r="A54" t="s">
        <v>141</v>
      </c>
    </row>
    <row r="55" spans="1:11" x14ac:dyDescent="0.25">
      <c r="A55" t="s">
        <v>143</v>
      </c>
    </row>
    <row r="56" spans="1:11" x14ac:dyDescent="0.25">
      <c r="A56" t="s">
        <v>345</v>
      </c>
    </row>
    <row r="57" spans="1:11" x14ac:dyDescent="0.25">
      <c r="A57" t="s">
        <v>346</v>
      </c>
    </row>
    <row r="60" spans="1:11" ht="15" customHeight="1" x14ac:dyDescent="0.25"/>
    <row r="61" spans="1:11" x14ac:dyDescent="0.25">
      <c r="A61" t="s">
        <v>36</v>
      </c>
      <c r="F61" s="24" t="s">
        <v>37</v>
      </c>
    </row>
    <row r="62" spans="1:11" x14ac:dyDescent="0.25">
      <c r="F62" s="25"/>
    </row>
    <row r="63" spans="1:11" x14ac:dyDescent="0.25">
      <c r="A63" t="s">
        <v>272</v>
      </c>
      <c r="F63" s="25"/>
    </row>
    <row r="64" spans="1:11" ht="15" customHeight="1" x14ac:dyDescent="0.25"/>
    <row r="65" spans="1:11" ht="17.25" customHeight="1" x14ac:dyDescent="0.25">
      <c r="A65" s="186" t="s">
        <v>20</v>
      </c>
      <c r="B65" s="188" t="s">
        <v>15</v>
      </c>
      <c r="C65" s="190" t="s">
        <v>16</v>
      </c>
      <c r="D65" s="191"/>
      <c r="E65" s="192"/>
      <c r="F65" s="196" t="s">
        <v>28</v>
      </c>
      <c r="G65" s="197"/>
      <c r="H65" s="197"/>
      <c r="I65" s="197"/>
      <c r="J65" s="197"/>
      <c r="K65" s="198"/>
    </row>
    <row r="66" spans="1:11" ht="15" customHeight="1" x14ac:dyDescent="0.25">
      <c r="A66" s="187"/>
      <c r="B66" s="189"/>
      <c r="C66" s="193"/>
      <c r="D66" s="194"/>
      <c r="E66" s="195"/>
      <c r="F66" s="199"/>
      <c r="G66" s="200"/>
      <c r="H66" s="200"/>
      <c r="I66" s="200"/>
      <c r="J66" s="200"/>
      <c r="K66" s="201"/>
    </row>
    <row r="67" spans="1:11" ht="19.5" customHeight="1" x14ac:dyDescent="0.25">
      <c r="A67" s="188">
        <v>1</v>
      </c>
      <c r="B67" s="243" t="s">
        <v>274</v>
      </c>
      <c r="C67" s="180" t="s">
        <v>144</v>
      </c>
      <c r="D67" s="181"/>
      <c r="E67" s="182"/>
      <c r="F67" s="218" t="s">
        <v>273</v>
      </c>
      <c r="G67" s="219"/>
      <c r="H67" s="219"/>
      <c r="I67" s="219"/>
      <c r="J67" s="219"/>
      <c r="K67" s="220"/>
    </row>
    <row r="68" spans="1:11" ht="15" customHeight="1" x14ac:dyDescent="0.25">
      <c r="A68" s="189"/>
      <c r="B68" s="244"/>
      <c r="C68" s="183"/>
      <c r="D68" s="184"/>
      <c r="E68" s="185"/>
      <c r="F68" s="221"/>
      <c r="G68" s="222"/>
      <c r="H68" s="222"/>
      <c r="I68" s="222"/>
      <c r="J68" s="222"/>
      <c r="K68" s="223"/>
    </row>
    <row r="69" spans="1:11" ht="27" customHeight="1" x14ac:dyDescent="0.25">
      <c r="A69" s="166">
        <v>2</v>
      </c>
      <c r="B69" s="174" t="s">
        <v>275</v>
      </c>
      <c r="C69" s="245" t="s">
        <v>276</v>
      </c>
      <c r="D69" s="246"/>
      <c r="E69" s="247"/>
      <c r="F69" s="248" t="s">
        <v>277</v>
      </c>
      <c r="G69" s="249"/>
      <c r="H69" s="249"/>
      <c r="I69" s="249"/>
      <c r="J69" s="249"/>
      <c r="K69" s="250"/>
    </row>
    <row r="70" spans="1:11" ht="45" customHeight="1" x14ac:dyDescent="0.25">
      <c r="A70" s="166">
        <v>3</v>
      </c>
      <c r="B70" s="174" t="s">
        <v>278</v>
      </c>
      <c r="C70" s="177" t="s">
        <v>279</v>
      </c>
      <c r="D70" s="178"/>
      <c r="E70" s="179"/>
      <c r="F70" s="248" t="s">
        <v>280</v>
      </c>
      <c r="G70" s="249"/>
      <c r="H70" s="249"/>
      <c r="I70" s="249"/>
      <c r="J70" s="249"/>
      <c r="K70" s="250"/>
    </row>
    <row r="71" spans="1:11" ht="39" customHeight="1" x14ac:dyDescent="0.25">
      <c r="A71" s="166">
        <v>4</v>
      </c>
      <c r="B71" s="174" t="s">
        <v>281</v>
      </c>
      <c r="C71" s="177" t="s">
        <v>282</v>
      </c>
      <c r="D71" s="178"/>
      <c r="E71" s="179"/>
      <c r="F71" s="248" t="s">
        <v>283</v>
      </c>
      <c r="G71" s="249"/>
      <c r="H71" s="249"/>
      <c r="I71" s="249"/>
      <c r="J71" s="249"/>
      <c r="K71" s="250"/>
    </row>
    <row r="72" spans="1:11" x14ac:dyDescent="0.25">
      <c r="A72" s="190">
        <v>5</v>
      </c>
      <c r="B72" s="241" t="s">
        <v>284</v>
      </c>
      <c r="C72" s="206" t="s">
        <v>38</v>
      </c>
      <c r="D72" s="207"/>
      <c r="E72" s="210"/>
      <c r="F72" s="251" t="s">
        <v>305</v>
      </c>
      <c r="G72" s="252"/>
      <c r="H72" s="252"/>
      <c r="I72" s="252"/>
      <c r="J72" s="252"/>
      <c r="K72" s="253"/>
    </row>
    <row r="73" spans="1:11" ht="15" customHeight="1" x14ac:dyDescent="0.25">
      <c r="A73" s="240"/>
      <c r="B73" s="242"/>
      <c r="C73" s="224"/>
      <c r="D73" s="225"/>
      <c r="E73" s="226"/>
      <c r="F73" s="254"/>
      <c r="G73" s="255"/>
      <c r="H73" s="255"/>
      <c r="I73" s="255"/>
      <c r="J73" s="255"/>
      <c r="K73" s="256"/>
    </row>
    <row r="74" spans="1:11" ht="15" customHeight="1" x14ac:dyDescent="0.25">
      <c r="A74" s="240"/>
      <c r="B74" s="242"/>
      <c r="C74" s="224"/>
      <c r="D74" s="225"/>
      <c r="E74" s="226"/>
      <c r="F74" s="257"/>
      <c r="G74" s="258"/>
      <c r="H74" s="258"/>
      <c r="I74" s="258"/>
      <c r="J74" s="258"/>
      <c r="K74" s="259"/>
    </row>
    <row r="75" spans="1:11" ht="21" customHeight="1" x14ac:dyDescent="0.25">
      <c r="A75" s="202">
        <v>6</v>
      </c>
      <c r="B75" s="213" t="s">
        <v>285</v>
      </c>
      <c r="C75" s="206" t="s">
        <v>145</v>
      </c>
      <c r="D75" s="207"/>
      <c r="E75" s="210"/>
      <c r="F75" s="206" t="s">
        <v>286</v>
      </c>
      <c r="G75" s="207"/>
      <c r="H75" s="207"/>
      <c r="I75" s="207"/>
      <c r="J75" s="207"/>
      <c r="K75" s="210"/>
    </row>
    <row r="76" spans="1:11" ht="24" customHeight="1" x14ac:dyDescent="0.25">
      <c r="A76" s="203"/>
      <c r="B76" s="214"/>
      <c r="C76" s="208"/>
      <c r="D76" s="209"/>
      <c r="E76" s="211"/>
      <c r="F76" s="208"/>
      <c r="G76" s="209"/>
      <c r="H76" s="209"/>
      <c r="I76" s="209"/>
      <c r="J76" s="209"/>
      <c r="K76" s="211"/>
    </row>
    <row r="77" spans="1:11" ht="36.75" customHeight="1" x14ac:dyDescent="0.25">
      <c r="A77" s="167">
        <v>7</v>
      </c>
      <c r="B77" s="175" t="s">
        <v>287</v>
      </c>
      <c r="C77" s="177" t="s">
        <v>288</v>
      </c>
      <c r="D77" s="178"/>
      <c r="E77" s="179"/>
      <c r="F77" s="177" t="s">
        <v>289</v>
      </c>
      <c r="G77" s="178"/>
      <c r="H77" s="178"/>
      <c r="I77" s="178"/>
      <c r="J77" s="178"/>
      <c r="K77" s="179"/>
    </row>
    <row r="78" spans="1:11" ht="15" customHeight="1" x14ac:dyDescent="0.25">
      <c r="A78" s="202">
        <v>8</v>
      </c>
      <c r="B78" s="204" t="s">
        <v>146</v>
      </c>
      <c r="C78" s="206" t="s">
        <v>147</v>
      </c>
      <c r="D78" s="207"/>
      <c r="E78" s="210"/>
      <c r="F78" s="206" t="s">
        <v>290</v>
      </c>
      <c r="G78" s="207"/>
      <c r="H78" s="207"/>
      <c r="I78" s="207"/>
      <c r="J78" s="207"/>
      <c r="K78" s="210"/>
    </row>
    <row r="79" spans="1:11" ht="15" customHeight="1" x14ac:dyDescent="0.25">
      <c r="A79" s="260"/>
      <c r="B79" s="261"/>
      <c r="C79" s="224"/>
      <c r="D79" s="225"/>
      <c r="E79" s="226"/>
      <c r="F79" s="224"/>
      <c r="G79" s="225"/>
      <c r="H79" s="225"/>
      <c r="I79" s="225"/>
      <c r="J79" s="225"/>
      <c r="K79" s="226"/>
    </row>
    <row r="80" spans="1:11" ht="15" customHeight="1" x14ac:dyDescent="0.25">
      <c r="A80" s="202">
        <v>9</v>
      </c>
      <c r="B80" s="204" t="s">
        <v>62</v>
      </c>
      <c r="C80" s="206" t="s">
        <v>39</v>
      </c>
      <c r="D80" s="207"/>
      <c r="E80" s="210"/>
      <c r="F80" s="180" t="s">
        <v>291</v>
      </c>
      <c r="G80" s="181"/>
      <c r="H80" s="181"/>
      <c r="I80" s="181"/>
      <c r="J80" s="181"/>
      <c r="K80" s="182"/>
    </row>
    <row r="81" spans="1:11" ht="15" customHeight="1" x14ac:dyDescent="0.25">
      <c r="A81" s="203"/>
      <c r="B81" s="205"/>
      <c r="C81" s="208"/>
      <c r="D81" s="209"/>
      <c r="E81" s="211"/>
      <c r="F81" s="183"/>
      <c r="G81" s="184"/>
      <c r="H81" s="184"/>
      <c r="I81" s="184"/>
      <c r="J81" s="184"/>
      <c r="K81" s="185"/>
    </row>
    <row r="82" spans="1:11" x14ac:dyDescent="0.25">
      <c r="A82" s="21"/>
      <c r="B82" s="13"/>
      <c r="C82" s="22"/>
      <c r="D82" s="22"/>
      <c r="E82" s="22"/>
      <c r="F82" s="22"/>
      <c r="G82" s="23"/>
      <c r="H82" s="23"/>
      <c r="I82" s="23"/>
      <c r="J82" s="23"/>
      <c r="K82" s="23"/>
    </row>
    <row r="83" spans="1:11" x14ac:dyDescent="0.25">
      <c r="A83" t="s">
        <v>40</v>
      </c>
      <c r="F83" s="24" t="s">
        <v>41</v>
      </c>
      <c r="G83" s="23"/>
      <c r="H83" s="23"/>
      <c r="I83" s="23"/>
      <c r="J83" s="23"/>
      <c r="K83" s="23"/>
    </row>
    <row r="84" spans="1:11" x14ac:dyDescent="0.25">
      <c r="A84" s="21"/>
      <c r="B84" s="13"/>
      <c r="C84" s="22"/>
      <c r="D84" s="22"/>
      <c r="E84" s="22"/>
      <c r="F84" s="104" t="s">
        <v>42</v>
      </c>
      <c r="G84" s="104"/>
      <c r="H84" s="104"/>
      <c r="I84" s="104"/>
      <c r="J84" s="104"/>
      <c r="K84" s="104"/>
    </row>
    <row r="85" spans="1:11" ht="15" customHeight="1" x14ac:dyDescent="0.25">
      <c r="A85" s="21"/>
      <c r="B85" s="13"/>
      <c r="C85" s="22"/>
      <c r="D85" s="22"/>
      <c r="E85" s="22"/>
      <c r="F85" s="22"/>
      <c r="G85" s="23"/>
      <c r="H85" s="23"/>
      <c r="I85" s="23"/>
      <c r="J85" s="23"/>
      <c r="K85" s="23"/>
    </row>
    <row r="86" spans="1:11" ht="15" customHeight="1" x14ac:dyDescent="0.25">
      <c r="A86" s="186" t="s">
        <v>20</v>
      </c>
      <c r="B86" s="188" t="s">
        <v>15</v>
      </c>
      <c r="C86" s="190" t="s">
        <v>16</v>
      </c>
      <c r="D86" s="191"/>
      <c r="E86" s="192"/>
      <c r="F86" s="196" t="s">
        <v>28</v>
      </c>
      <c r="G86" s="197"/>
      <c r="H86" s="197"/>
      <c r="I86" s="197"/>
      <c r="J86" s="197"/>
      <c r="K86" s="198"/>
    </row>
    <row r="87" spans="1:11" ht="16.5" customHeight="1" x14ac:dyDescent="0.25">
      <c r="A87" s="187"/>
      <c r="B87" s="189"/>
      <c r="C87" s="193"/>
      <c r="D87" s="194"/>
      <c r="E87" s="195"/>
      <c r="F87" s="199"/>
      <c r="G87" s="200"/>
      <c r="H87" s="200"/>
      <c r="I87" s="200"/>
      <c r="J87" s="200"/>
      <c r="K87" s="201"/>
    </row>
    <row r="88" spans="1:11" ht="15" customHeight="1" x14ac:dyDescent="0.25">
      <c r="A88" s="190">
        <v>1</v>
      </c>
      <c r="B88" s="262" t="s">
        <v>302</v>
      </c>
      <c r="C88" s="206" t="s">
        <v>303</v>
      </c>
      <c r="D88" s="207"/>
      <c r="E88" s="210"/>
      <c r="F88" s="206" t="s">
        <v>304</v>
      </c>
      <c r="G88" s="207"/>
      <c r="H88" s="207"/>
      <c r="I88" s="207"/>
      <c r="J88" s="207"/>
      <c r="K88" s="210"/>
    </row>
    <row r="89" spans="1:11" ht="25.5" customHeight="1" x14ac:dyDescent="0.25">
      <c r="A89" s="240"/>
      <c r="B89" s="263"/>
      <c r="C89" s="224"/>
      <c r="D89" s="225"/>
      <c r="E89" s="226"/>
      <c r="F89" s="208"/>
      <c r="G89" s="209"/>
      <c r="H89" s="209"/>
      <c r="I89" s="209"/>
      <c r="J89" s="209"/>
      <c r="K89" s="211"/>
    </row>
    <row r="90" spans="1:11" x14ac:dyDescent="0.25">
      <c r="A90" s="202">
        <v>2</v>
      </c>
      <c r="B90" s="204" t="s">
        <v>306</v>
      </c>
      <c r="C90" s="206" t="s">
        <v>307</v>
      </c>
      <c r="D90" s="207"/>
      <c r="E90" s="207"/>
      <c r="F90" s="206" t="s">
        <v>308</v>
      </c>
      <c r="G90" s="207"/>
      <c r="H90" s="207"/>
      <c r="I90" s="207"/>
      <c r="J90" s="207"/>
      <c r="K90" s="210"/>
    </row>
    <row r="91" spans="1:11" ht="15" customHeight="1" x14ac:dyDescent="0.25">
      <c r="A91" s="203"/>
      <c r="B91" s="205"/>
      <c r="C91" s="208"/>
      <c r="D91" s="209"/>
      <c r="E91" s="209"/>
      <c r="F91" s="208"/>
      <c r="G91" s="209"/>
      <c r="H91" s="209"/>
      <c r="I91" s="209"/>
      <c r="J91" s="209"/>
      <c r="K91" s="211"/>
    </row>
    <row r="92" spans="1:11" ht="18" customHeight="1" x14ac:dyDescent="0.25">
      <c r="A92" s="202">
        <v>3</v>
      </c>
      <c r="B92" s="213" t="s">
        <v>309</v>
      </c>
      <c r="C92" s="206" t="s">
        <v>310</v>
      </c>
      <c r="D92" s="207"/>
      <c r="E92" s="210"/>
      <c r="F92" s="206" t="s">
        <v>311</v>
      </c>
      <c r="G92" s="207"/>
      <c r="H92" s="207"/>
      <c r="I92" s="207"/>
      <c r="J92" s="207"/>
      <c r="K92" s="210"/>
    </row>
    <row r="93" spans="1:11" ht="18" customHeight="1" x14ac:dyDescent="0.25">
      <c r="A93" s="203"/>
      <c r="B93" s="214"/>
      <c r="C93" s="208"/>
      <c r="D93" s="209"/>
      <c r="E93" s="211"/>
      <c r="F93" s="208"/>
      <c r="G93" s="209"/>
      <c r="H93" s="209"/>
      <c r="I93" s="209"/>
      <c r="J93" s="209"/>
      <c r="K93" s="211"/>
    </row>
    <row r="94" spans="1:11" ht="18" customHeight="1" x14ac:dyDescent="0.25">
      <c r="A94" s="202">
        <v>4</v>
      </c>
      <c r="B94" s="204" t="s">
        <v>312</v>
      </c>
      <c r="C94" s="206" t="s">
        <v>313</v>
      </c>
      <c r="D94" s="207"/>
      <c r="E94" s="210"/>
      <c r="F94" s="206" t="s">
        <v>314</v>
      </c>
      <c r="G94" s="207"/>
      <c r="H94" s="207"/>
      <c r="I94" s="207"/>
      <c r="J94" s="207"/>
      <c r="K94" s="210"/>
    </row>
    <row r="95" spans="1:11" ht="18" customHeight="1" x14ac:dyDescent="0.25">
      <c r="A95" s="203"/>
      <c r="B95" s="205"/>
      <c r="C95" s="208"/>
      <c r="D95" s="209"/>
      <c r="E95" s="211"/>
      <c r="F95" s="208"/>
      <c r="G95" s="209"/>
      <c r="H95" s="209"/>
      <c r="I95" s="209"/>
      <c r="J95" s="209"/>
      <c r="K95" s="211"/>
    </row>
    <row r="96" spans="1:11" ht="30" customHeight="1" x14ac:dyDescent="0.25">
      <c r="A96" s="46">
        <v>5</v>
      </c>
      <c r="B96" s="47" t="s">
        <v>315</v>
      </c>
      <c r="C96" s="177" t="s">
        <v>316</v>
      </c>
      <c r="D96" s="178"/>
      <c r="E96" s="179"/>
      <c r="F96" s="177" t="s">
        <v>317</v>
      </c>
      <c r="G96" s="178"/>
      <c r="H96" s="178"/>
      <c r="I96" s="178"/>
      <c r="J96" s="178"/>
      <c r="K96" s="179"/>
    </row>
    <row r="97" spans="1:11" ht="25.5" customHeight="1" x14ac:dyDescent="0.25">
      <c r="A97" s="202">
        <v>6</v>
      </c>
      <c r="B97" s="204" t="s">
        <v>63</v>
      </c>
      <c r="C97" s="264" t="s">
        <v>64</v>
      </c>
      <c r="D97" s="265"/>
      <c r="E97" s="266"/>
      <c r="F97" s="206" t="s">
        <v>347</v>
      </c>
      <c r="G97" s="207"/>
      <c r="H97" s="207"/>
      <c r="I97" s="207"/>
      <c r="J97" s="207"/>
      <c r="K97" s="210"/>
    </row>
    <row r="98" spans="1:11" ht="25.5" customHeight="1" x14ac:dyDescent="0.25">
      <c r="A98" s="203"/>
      <c r="B98" s="205"/>
      <c r="C98" s="267"/>
      <c r="D98" s="268"/>
      <c r="E98" s="269"/>
      <c r="F98" s="208"/>
      <c r="G98" s="209"/>
      <c r="H98" s="209"/>
      <c r="I98" s="209"/>
      <c r="J98" s="209"/>
      <c r="K98" s="211"/>
    </row>
    <row r="99" spans="1:11" ht="21" customHeight="1" x14ac:dyDescent="0.25">
      <c r="A99" s="202">
        <v>7</v>
      </c>
      <c r="B99" s="213" t="s">
        <v>320</v>
      </c>
      <c r="C99" s="206" t="s">
        <v>319</v>
      </c>
      <c r="D99" s="207"/>
      <c r="E99" s="207"/>
      <c r="F99" s="227" t="s">
        <v>318</v>
      </c>
      <c r="G99" s="228"/>
      <c r="H99" s="228"/>
      <c r="I99" s="228"/>
      <c r="J99" s="228"/>
      <c r="K99" s="229"/>
    </row>
    <row r="100" spans="1:11" ht="61.5" customHeight="1" x14ac:dyDescent="0.25">
      <c r="A100" s="203"/>
      <c r="B100" s="214"/>
      <c r="C100" s="208"/>
      <c r="D100" s="209"/>
      <c r="E100" s="209"/>
      <c r="F100" s="230"/>
      <c r="G100" s="231"/>
      <c r="H100" s="231"/>
      <c r="I100" s="231"/>
      <c r="J100" s="231"/>
      <c r="K100" s="232"/>
    </row>
    <row r="101" spans="1:11" ht="21" customHeight="1" x14ac:dyDescent="0.25">
      <c r="A101" s="202">
        <v>8</v>
      </c>
      <c r="B101" s="213" t="s">
        <v>322</v>
      </c>
      <c r="C101" s="206" t="s">
        <v>321</v>
      </c>
      <c r="D101" s="207"/>
      <c r="E101" s="207"/>
      <c r="F101" s="233" t="s">
        <v>324</v>
      </c>
      <c r="G101" s="234"/>
      <c r="H101" s="234"/>
      <c r="I101" s="234"/>
      <c r="J101" s="234"/>
      <c r="K101" s="235"/>
    </row>
    <row r="102" spans="1:11" ht="33.75" customHeight="1" x14ac:dyDescent="0.25">
      <c r="A102" s="203"/>
      <c r="B102" s="214"/>
      <c r="C102" s="208"/>
      <c r="D102" s="209"/>
      <c r="E102" s="209"/>
      <c r="F102" s="236"/>
      <c r="G102" s="237"/>
      <c r="H102" s="237"/>
      <c r="I102" s="237"/>
      <c r="J102" s="237"/>
      <c r="K102" s="238"/>
    </row>
    <row r="103" spans="1:11" x14ac:dyDescent="0.25">
      <c r="A103" s="115"/>
      <c r="B103" s="116"/>
      <c r="C103" s="117"/>
      <c r="D103" s="117"/>
      <c r="E103" s="117"/>
      <c r="F103" s="118"/>
      <c r="G103" s="118"/>
      <c r="H103" s="118"/>
      <c r="I103" s="118"/>
      <c r="J103" s="118"/>
      <c r="K103" s="118" t="s">
        <v>161</v>
      </c>
    </row>
    <row r="104" spans="1:11" x14ac:dyDescent="0.25">
      <c r="A104" s="186" t="s">
        <v>20</v>
      </c>
      <c r="B104" s="188" t="s">
        <v>15</v>
      </c>
      <c r="C104" s="190" t="s">
        <v>16</v>
      </c>
      <c r="D104" s="191"/>
      <c r="E104" s="192"/>
      <c r="F104" s="196" t="s">
        <v>28</v>
      </c>
      <c r="G104" s="197"/>
      <c r="H104" s="197"/>
      <c r="I104" s="197"/>
      <c r="J104" s="197"/>
      <c r="K104" s="198"/>
    </row>
    <row r="105" spans="1:11" ht="17.25" customHeight="1" x14ac:dyDescent="0.25">
      <c r="A105" s="187"/>
      <c r="B105" s="189"/>
      <c r="C105" s="193"/>
      <c r="D105" s="194"/>
      <c r="E105" s="195"/>
      <c r="F105" s="199"/>
      <c r="G105" s="200"/>
      <c r="H105" s="200"/>
      <c r="I105" s="200"/>
      <c r="J105" s="200"/>
      <c r="K105" s="201"/>
    </row>
    <row r="106" spans="1:11" ht="84.75" customHeight="1" x14ac:dyDescent="0.25">
      <c r="A106" s="42">
        <v>10</v>
      </c>
      <c r="B106" s="105" t="s">
        <v>323</v>
      </c>
      <c r="C106" s="233" t="s">
        <v>65</v>
      </c>
      <c r="D106" s="234"/>
      <c r="E106" s="235"/>
      <c r="F106" s="177" t="s">
        <v>325</v>
      </c>
      <c r="G106" s="178"/>
      <c r="H106" s="178"/>
      <c r="I106" s="178"/>
      <c r="J106" s="178"/>
      <c r="K106" s="179"/>
    </row>
    <row r="107" spans="1:11" x14ac:dyDescent="0.25">
      <c r="A107" s="202">
        <v>11</v>
      </c>
      <c r="B107" s="204" t="s">
        <v>326</v>
      </c>
      <c r="C107" s="206" t="s">
        <v>327</v>
      </c>
      <c r="D107" s="207"/>
      <c r="E107" s="207"/>
      <c r="F107" s="206" t="s">
        <v>328</v>
      </c>
      <c r="G107" s="207"/>
      <c r="H107" s="207"/>
      <c r="I107" s="207"/>
      <c r="J107" s="207"/>
      <c r="K107" s="210"/>
    </row>
    <row r="108" spans="1:11" ht="23.25" customHeight="1" x14ac:dyDescent="0.25">
      <c r="A108" s="203"/>
      <c r="B108" s="205"/>
      <c r="C108" s="208"/>
      <c r="D108" s="209"/>
      <c r="E108" s="209"/>
      <c r="F108" s="208"/>
      <c r="G108" s="209"/>
      <c r="H108" s="209"/>
      <c r="I108" s="209"/>
      <c r="J108" s="209"/>
      <c r="K108" s="211"/>
    </row>
    <row r="109" spans="1:11" x14ac:dyDescent="0.25">
      <c r="A109" s="202">
        <v>14</v>
      </c>
      <c r="B109" s="213" t="s">
        <v>149</v>
      </c>
      <c r="C109" s="206" t="s">
        <v>150</v>
      </c>
      <c r="D109" s="207"/>
      <c r="E109" s="207"/>
      <c r="F109" s="206" t="s">
        <v>329</v>
      </c>
      <c r="G109" s="207"/>
      <c r="H109" s="207"/>
      <c r="I109" s="207"/>
      <c r="J109" s="207"/>
      <c r="K109" s="210"/>
    </row>
    <row r="110" spans="1:11" x14ac:dyDescent="0.25">
      <c r="A110" s="203"/>
      <c r="B110" s="214"/>
      <c r="C110" s="208"/>
      <c r="D110" s="209"/>
      <c r="E110" s="209"/>
      <c r="F110" s="208"/>
      <c r="G110" s="209"/>
      <c r="H110" s="209"/>
      <c r="I110" s="209"/>
      <c r="J110" s="209"/>
      <c r="K110" s="211"/>
    </row>
    <row r="111" spans="1:11" ht="20.25" customHeight="1" x14ac:dyDescent="0.25">
      <c r="A111" s="202">
        <v>15</v>
      </c>
      <c r="B111" s="213" t="s">
        <v>151</v>
      </c>
      <c r="C111" s="206" t="s">
        <v>152</v>
      </c>
      <c r="D111" s="207"/>
      <c r="E111" s="207"/>
      <c r="F111" s="206" t="s">
        <v>330</v>
      </c>
      <c r="G111" s="207"/>
      <c r="H111" s="207"/>
      <c r="I111" s="207"/>
      <c r="J111" s="207"/>
      <c r="K111" s="210"/>
    </row>
    <row r="112" spans="1:11" x14ac:dyDescent="0.25">
      <c r="A112" s="203"/>
      <c r="B112" s="214"/>
      <c r="C112" s="208"/>
      <c r="D112" s="209"/>
      <c r="E112" s="209"/>
      <c r="F112" s="208"/>
      <c r="G112" s="209"/>
      <c r="H112" s="209"/>
      <c r="I112" s="209"/>
      <c r="J112" s="209"/>
      <c r="K112" s="211"/>
    </row>
    <row r="113" spans="1:11" ht="24" customHeight="1" x14ac:dyDescent="0.25">
      <c r="A113" s="202">
        <v>16</v>
      </c>
      <c r="B113" s="213" t="s">
        <v>154</v>
      </c>
      <c r="C113" s="206" t="s">
        <v>153</v>
      </c>
      <c r="D113" s="207"/>
      <c r="E113" s="207"/>
      <c r="F113" s="206" t="s">
        <v>331</v>
      </c>
      <c r="G113" s="207"/>
      <c r="H113" s="207"/>
      <c r="I113" s="207"/>
      <c r="J113" s="207"/>
      <c r="K113" s="210"/>
    </row>
    <row r="114" spans="1:11" ht="24.75" customHeight="1" x14ac:dyDescent="0.25">
      <c r="A114" s="203"/>
      <c r="B114" s="214"/>
      <c r="C114" s="208"/>
      <c r="D114" s="209"/>
      <c r="E114" s="209"/>
      <c r="F114" s="208"/>
      <c r="G114" s="209"/>
      <c r="H114" s="209"/>
      <c r="I114" s="209"/>
      <c r="J114" s="209"/>
      <c r="K114" s="211"/>
    </row>
    <row r="115" spans="1:11" ht="15" customHeight="1" x14ac:dyDescent="0.25">
      <c r="A115" s="202">
        <v>17</v>
      </c>
      <c r="B115" s="213" t="s">
        <v>66</v>
      </c>
      <c r="C115" s="206" t="s">
        <v>155</v>
      </c>
      <c r="D115" s="207"/>
      <c r="E115" s="207"/>
      <c r="F115" s="206" t="s">
        <v>331</v>
      </c>
      <c r="G115" s="207"/>
      <c r="H115" s="207"/>
      <c r="I115" s="207"/>
      <c r="J115" s="207"/>
      <c r="K115" s="210"/>
    </row>
    <row r="116" spans="1:11" x14ac:dyDescent="0.25">
      <c r="A116" s="203"/>
      <c r="B116" s="214"/>
      <c r="C116" s="208"/>
      <c r="D116" s="209"/>
      <c r="E116" s="209"/>
      <c r="F116" s="208"/>
      <c r="G116" s="209"/>
      <c r="H116" s="209"/>
      <c r="I116" s="209"/>
      <c r="J116" s="209"/>
      <c r="K116" s="211"/>
    </row>
    <row r="117" spans="1:11" x14ac:dyDescent="0.25">
      <c r="A117" s="202">
        <v>18</v>
      </c>
      <c r="B117" s="204" t="s">
        <v>156</v>
      </c>
      <c r="C117" s="206" t="s">
        <v>157</v>
      </c>
      <c r="D117" s="207"/>
      <c r="E117" s="207"/>
      <c r="F117" s="206" t="s">
        <v>332</v>
      </c>
      <c r="G117" s="207"/>
      <c r="H117" s="207"/>
      <c r="I117" s="207"/>
      <c r="J117" s="207"/>
      <c r="K117" s="210"/>
    </row>
    <row r="118" spans="1:11" x14ac:dyDescent="0.25">
      <c r="A118" s="203"/>
      <c r="B118" s="205"/>
      <c r="C118" s="208"/>
      <c r="D118" s="209"/>
      <c r="E118" s="209"/>
      <c r="F118" s="208"/>
      <c r="G118" s="209"/>
      <c r="H118" s="209"/>
      <c r="I118" s="209"/>
      <c r="J118" s="209"/>
      <c r="K118" s="211"/>
    </row>
    <row r="119" spans="1:11" ht="15" customHeight="1" x14ac:dyDescent="0.25">
      <c r="A119" s="202">
        <v>19</v>
      </c>
      <c r="B119" s="204" t="s">
        <v>333</v>
      </c>
      <c r="C119" s="206" t="s">
        <v>334</v>
      </c>
      <c r="D119" s="207"/>
      <c r="E119" s="207"/>
      <c r="F119" s="206" t="s">
        <v>335</v>
      </c>
      <c r="G119" s="207"/>
      <c r="H119" s="207"/>
      <c r="I119" s="207"/>
      <c r="J119" s="207"/>
      <c r="K119" s="210"/>
    </row>
    <row r="120" spans="1:11" x14ac:dyDescent="0.25">
      <c r="A120" s="203"/>
      <c r="B120" s="205"/>
      <c r="C120" s="208"/>
      <c r="D120" s="209"/>
      <c r="E120" s="209"/>
      <c r="F120" s="208"/>
      <c r="G120" s="209"/>
      <c r="H120" s="209"/>
      <c r="I120" s="209"/>
      <c r="J120" s="209"/>
      <c r="K120" s="211"/>
    </row>
    <row r="121" spans="1:11" x14ac:dyDescent="0.25">
      <c r="A121" s="202">
        <v>20</v>
      </c>
      <c r="B121" s="204" t="s">
        <v>336</v>
      </c>
      <c r="C121" s="206" t="s">
        <v>338</v>
      </c>
      <c r="D121" s="207"/>
      <c r="E121" s="207"/>
      <c r="F121" s="206" t="s">
        <v>339</v>
      </c>
      <c r="G121" s="207"/>
      <c r="H121" s="207"/>
      <c r="I121" s="207"/>
      <c r="J121" s="207"/>
      <c r="K121" s="210"/>
    </row>
    <row r="122" spans="1:11" x14ac:dyDescent="0.25">
      <c r="A122" s="203"/>
      <c r="B122" s="205"/>
      <c r="C122" s="208"/>
      <c r="D122" s="209"/>
      <c r="E122" s="209"/>
      <c r="F122" s="208"/>
      <c r="G122" s="209"/>
      <c r="H122" s="209"/>
      <c r="I122" s="209"/>
      <c r="J122" s="209"/>
      <c r="K122" s="211"/>
    </row>
    <row r="123" spans="1:11" x14ac:dyDescent="0.25">
      <c r="A123" s="202">
        <v>21</v>
      </c>
      <c r="B123" s="204" t="s">
        <v>158</v>
      </c>
      <c r="C123" s="206" t="s">
        <v>159</v>
      </c>
      <c r="D123" s="207"/>
      <c r="E123" s="207"/>
      <c r="F123" s="206" t="s">
        <v>340</v>
      </c>
      <c r="G123" s="207"/>
      <c r="H123" s="207"/>
      <c r="I123" s="207"/>
      <c r="J123" s="207"/>
      <c r="K123" s="210"/>
    </row>
    <row r="124" spans="1:11" x14ac:dyDescent="0.25">
      <c r="A124" s="203"/>
      <c r="B124" s="205"/>
      <c r="C124" s="208"/>
      <c r="D124" s="209"/>
      <c r="E124" s="209"/>
      <c r="F124" s="208"/>
      <c r="G124" s="209"/>
      <c r="H124" s="209"/>
      <c r="I124" s="209"/>
      <c r="J124" s="209"/>
      <c r="K124" s="211"/>
    </row>
    <row r="125" spans="1:11" x14ac:dyDescent="0.25">
      <c r="A125" s="202">
        <v>22</v>
      </c>
      <c r="B125" s="204" t="s">
        <v>337</v>
      </c>
      <c r="C125" s="206" t="s">
        <v>334</v>
      </c>
      <c r="D125" s="207"/>
      <c r="E125" s="207"/>
      <c r="F125" s="206" t="s">
        <v>335</v>
      </c>
      <c r="G125" s="207"/>
      <c r="H125" s="207"/>
      <c r="I125" s="207"/>
      <c r="J125" s="207"/>
      <c r="K125" s="210"/>
    </row>
    <row r="126" spans="1:11" x14ac:dyDescent="0.25">
      <c r="A126" s="203"/>
      <c r="B126" s="205"/>
      <c r="C126" s="208"/>
      <c r="D126" s="209"/>
      <c r="E126" s="209"/>
      <c r="F126" s="208"/>
      <c r="G126" s="209"/>
      <c r="H126" s="209"/>
      <c r="I126" s="209"/>
      <c r="J126" s="209"/>
      <c r="K126" s="211"/>
    </row>
    <row r="127" spans="1:11" x14ac:dyDescent="0.25">
      <c r="A127" s="21"/>
      <c r="B127" s="13"/>
      <c r="C127" s="165"/>
      <c r="D127" s="165"/>
      <c r="E127" s="165"/>
      <c r="F127" s="165"/>
      <c r="G127" s="165"/>
      <c r="H127" s="165"/>
      <c r="I127" s="165"/>
      <c r="J127" s="165"/>
      <c r="K127" s="165"/>
    </row>
    <row r="128" spans="1:11" x14ac:dyDescent="0.25">
      <c r="A128" s="21"/>
      <c r="B128" s="13"/>
      <c r="C128" s="103"/>
      <c r="D128" s="103"/>
      <c r="E128" s="103"/>
      <c r="F128" s="103"/>
      <c r="G128" s="103"/>
      <c r="H128" s="103"/>
      <c r="I128" s="103"/>
      <c r="J128" s="103"/>
      <c r="K128" s="103"/>
    </row>
    <row r="129" spans="1:11" ht="23.25" customHeight="1" x14ac:dyDescent="0.25">
      <c r="A129" t="s">
        <v>45</v>
      </c>
      <c r="F129" s="212" t="s">
        <v>67</v>
      </c>
      <c r="G129" s="212"/>
      <c r="H129" s="212"/>
      <c r="I129" s="23"/>
      <c r="J129" s="23"/>
      <c r="K129" s="23"/>
    </row>
    <row r="130" spans="1:11" ht="28.5" customHeight="1" x14ac:dyDescent="0.25">
      <c r="A130" s="21"/>
      <c r="B130" s="13"/>
      <c r="C130" s="22"/>
      <c r="D130" s="22"/>
      <c r="E130" s="22"/>
      <c r="F130" s="23" t="s">
        <v>68</v>
      </c>
      <c r="G130" s="23"/>
      <c r="H130" s="23"/>
      <c r="I130" s="23"/>
      <c r="J130" s="23"/>
      <c r="K130" s="23"/>
    </row>
    <row r="131" spans="1:11" ht="18" customHeight="1" x14ac:dyDescent="0.25">
      <c r="A131" s="21"/>
      <c r="B131" s="13"/>
      <c r="C131" s="22"/>
      <c r="D131" s="22"/>
      <c r="E131" s="22"/>
      <c r="F131" s="23"/>
      <c r="G131" s="23"/>
      <c r="H131" s="23"/>
      <c r="I131" s="23"/>
      <c r="J131" s="23"/>
      <c r="K131" s="23"/>
    </row>
    <row r="132" spans="1:11" ht="22.5" customHeight="1" x14ac:dyDescent="0.25">
      <c r="A132" s="186" t="s">
        <v>20</v>
      </c>
      <c r="B132" s="188" t="s">
        <v>15</v>
      </c>
      <c r="C132" s="190" t="s">
        <v>16</v>
      </c>
      <c r="D132" s="191"/>
      <c r="E132" s="192"/>
      <c r="F132" s="196" t="s">
        <v>28</v>
      </c>
      <c r="G132" s="197"/>
      <c r="H132" s="197"/>
      <c r="I132" s="197"/>
      <c r="J132" s="197"/>
      <c r="K132" s="198"/>
    </row>
    <row r="133" spans="1:11" x14ac:dyDescent="0.25">
      <c r="A133" s="187"/>
      <c r="B133" s="189"/>
      <c r="C133" s="193"/>
      <c r="D133" s="194"/>
      <c r="E133" s="195"/>
      <c r="F133" s="199"/>
      <c r="G133" s="200"/>
      <c r="H133" s="200"/>
      <c r="I133" s="200"/>
      <c r="J133" s="200"/>
      <c r="K133" s="201"/>
    </row>
    <row r="134" spans="1:11" x14ac:dyDescent="0.25">
      <c r="A134" s="202">
        <v>1</v>
      </c>
      <c r="B134" s="213" t="s">
        <v>292</v>
      </c>
      <c r="C134" s="206" t="s">
        <v>293</v>
      </c>
      <c r="D134" s="207"/>
      <c r="E134" s="207"/>
      <c r="F134" s="206" t="s">
        <v>294</v>
      </c>
      <c r="G134" s="207"/>
      <c r="H134" s="207"/>
      <c r="I134" s="207"/>
      <c r="J134" s="207"/>
      <c r="K134" s="210"/>
    </row>
    <row r="135" spans="1:11" ht="23.25" customHeight="1" x14ac:dyDescent="0.25">
      <c r="A135" s="203"/>
      <c r="B135" s="214"/>
      <c r="C135" s="208"/>
      <c r="D135" s="209"/>
      <c r="E135" s="209"/>
      <c r="F135" s="208"/>
      <c r="G135" s="209"/>
      <c r="H135" s="209"/>
      <c r="I135" s="209"/>
      <c r="J135" s="209"/>
      <c r="K135" s="211"/>
    </row>
    <row r="136" spans="1:11" ht="13.5" customHeight="1" x14ac:dyDescent="0.25">
      <c r="A136" s="21"/>
      <c r="B136" s="13"/>
      <c r="C136" s="43"/>
      <c r="D136" s="43"/>
      <c r="E136" s="43"/>
      <c r="F136" s="69"/>
      <c r="G136" s="43"/>
      <c r="H136" s="43"/>
      <c r="I136" s="43"/>
      <c r="J136" s="43"/>
      <c r="K136" s="43"/>
    </row>
    <row r="137" spans="1:11" ht="12" customHeight="1" x14ac:dyDescent="0.25"/>
    <row r="138" spans="1:11" ht="20.25" customHeight="1" x14ac:dyDescent="0.25">
      <c r="A138" t="s">
        <v>46</v>
      </c>
      <c r="F138" s="24" t="s">
        <v>47</v>
      </c>
    </row>
    <row r="139" spans="1:11" ht="18.75" customHeight="1" x14ac:dyDescent="0.25">
      <c r="F139" s="27" t="s">
        <v>48</v>
      </c>
    </row>
    <row r="140" spans="1:11" ht="18.75" customHeight="1" x14ac:dyDescent="0.25">
      <c r="F140" s="25"/>
    </row>
    <row r="141" spans="1:11" ht="11.25" customHeight="1" x14ac:dyDescent="0.25">
      <c r="A141" s="186" t="s">
        <v>20</v>
      </c>
      <c r="B141" s="188" t="s">
        <v>15</v>
      </c>
      <c r="C141" s="190" t="s">
        <v>16</v>
      </c>
      <c r="D141" s="191"/>
      <c r="E141" s="192"/>
      <c r="F141" s="196" t="s">
        <v>28</v>
      </c>
      <c r="G141" s="197"/>
      <c r="H141" s="197"/>
      <c r="I141" s="197"/>
      <c r="J141" s="197"/>
      <c r="K141" s="198"/>
    </row>
    <row r="142" spans="1:11" ht="14.25" customHeight="1" x14ac:dyDescent="0.25">
      <c r="A142" s="187"/>
      <c r="B142" s="189"/>
      <c r="C142" s="193"/>
      <c r="D142" s="194"/>
      <c r="E142" s="195"/>
      <c r="F142" s="199"/>
      <c r="G142" s="200"/>
      <c r="H142" s="200"/>
      <c r="I142" s="200"/>
      <c r="J142" s="200"/>
      <c r="K142" s="201"/>
    </row>
    <row r="143" spans="1:11" ht="68.25" customHeight="1" x14ac:dyDescent="0.25">
      <c r="A143" s="46">
        <v>1</v>
      </c>
      <c r="B143" s="47" t="s">
        <v>69</v>
      </c>
      <c r="C143" s="177" t="s">
        <v>49</v>
      </c>
      <c r="D143" s="178"/>
      <c r="E143" s="178"/>
      <c r="F143" s="177" t="s">
        <v>295</v>
      </c>
      <c r="G143" s="178"/>
      <c r="H143" s="178"/>
      <c r="I143" s="178"/>
      <c r="J143" s="178"/>
      <c r="K143" s="179"/>
    </row>
    <row r="144" spans="1:11" x14ac:dyDescent="0.25">
      <c r="F144" s="25"/>
    </row>
    <row r="145" spans="1:11" x14ac:dyDescent="0.25">
      <c r="F145" s="25"/>
    </row>
    <row r="146" spans="1:11" ht="20.25" customHeight="1" x14ac:dyDescent="0.25">
      <c r="A146" t="s">
        <v>298</v>
      </c>
      <c r="F146" s="164" t="s">
        <v>296</v>
      </c>
    </row>
    <row r="147" spans="1:11" ht="18.75" customHeight="1" x14ac:dyDescent="0.25">
      <c r="F147" s="27" t="s">
        <v>297</v>
      </c>
    </row>
    <row r="148" spans="1:11" ht="18.75" customHeight="1" x14ac:dyDescent="0.25">
      <c r="F148" s="25"/>
    </row>
    <row r="149" spans="1:11" ht="11.25" customHeight="1" x14ac:dyDescent="0.25">
      <c r="A149" s="186" t="s">
        <v>20</v>
      </c>
      <c r="B149" s="188" t="s">
        <v>15</v>
      </c>
      <c r="C149" s="190" t="s">
        <v>16</v>
      </c>
      <c r="D149" s="191"/>
      <c r="E149" s="192"/>
      <c r="F149" s="196" t="s">
        <v>28</v>
      </c>
      <c r="G149" s="197"/>
      <c r="H149" s="197"/>
      <c r="I149" s="197"/>
      <c r="J149" s="197"/>
      <c r="K149" s="198"/>
    </row>
    <row r="150" spans="1:11" ht="14.25" customHeight="1" x14ac:dyDescent="0.25">
      <c r="A150" s="187"/>
      <c r="B150" s="189"/>
      <c r="C150" s="193"/>
      <c r="D150" s="194"/>
      <c r="E150" s="195"/>
      <c r="F150" s="199"/>
      <c r="G150" s="200"/>
      <c r="H150" s="200"/>
      <c r="I150" s="200"/>
      <c r="J150" s="200"/>
      <c r="K150" s="201"/>
    </row>
    <row r="151" spans="1:11" ht="68.25" customHeight="1" x14ac:dyDescent="0.25">
      <c r="A151" s="46">
        <v>1</v>
      </c>
      <c r="B151" s="47" t="s">
        <v>299</v>
      </c>
      <c r="C151" s="177" t="s">
        <v>300</v>
      </c>
      <c r="D151" s="178"/>
      <c r="E151" s="179"/>
      <c r="F151" s="177" t="s">
        <v>301</v>
      </c>
      <c r="G151" s="178"/>
      <c r="H151" s="178"/>
      <c r="I151" s="178"/>
      <c r="J151" s="178"/>
      <c r="K151" s="179"/>
    </row>
    <row r="152" spans="1:11" x14ac:dyDescent="0.25">
      <c r="F152" s="25"/>
    </row>
    <row r="153" spans="1:11" x14ac:dyDescent="0.25">
      <c r="F153" s="25"/>
    </row>
    <row r="154" spans="1:11" x14ac:dyDescent="0.25">
      <c r="F154" s="25"/>
    </row>
    <row r="155" spans="1:11" x14ac:dyDescent="0.25">
      <c r="F155" s="25"/>
      <c r="K155" t="s">
        <v>162</v>
      </c>
    </row>
    <row r="156" spans="1:11" ht="15.75" x14ac:dyDescent="0.25">
      <c r="A156" s="28" t="s">
        <v>53</v>
      </c>
      <c r="B156" s="41"/>
      <c r="C156" s="41"/>
      <c r="D156" s="41"/>
      <c r="E156" s="41"/>
      <c r="F156" s="41"/>
      <c r="G156" s="41"/>
      <c r="H156" s="41"/>
      <c r="I156" s="41"/>
      <c r="J156" s="22"/>
      <c r="K156" s="22"/>
    </row>
    <row r="157" spans="1:11" ht="15.75" x14ac:dyDescent="0.25">
      <c r="A157" s="28"/>
      <c r="B157" s="41"/>
      <c r="C157" s="41"/>
      <c r="D157" s="41"/>
      <c r="E157" s="41"/>
      <c r="F157" s="41"/>
      <c r="G157" s="41"/>
      <c r="H157" s="41"/>
      <c r="I157" s="41"/>
      <c r="J157" s="110"/>
      <c r="K157" s="110"/>
    </row>
    <row r="158" spans="1:11" x14ac:dyDescent="0.25">
      <c r="A158" s="32" t="s">
        <v>54</v>
      </c>
      <c r="B158" s="29"/>
      <c r="C158" s="29"/>
      <c r="D158" s="29"/>
      <c r="E158" s="29"/>
      <c r="F158" s="29"/>
      <c r="G158" s="29"/>
      <c r="H158" s="29"/>
      <c r="I158" s="29"/>
      <c r="J158" s="40" t="s">
        <v>50</v>
      </c>
      <c r="K158" s="40" t="s">
        <v>55</v>
      </c>
    </row>
    <row r="159" spans="1:11" x14ac:dyDescent="0.25">
      <c r="J159" s="106" t="s">
        <v>57</v>
      </c>
      <c r="K159" s="106"/>
    </row>
    <row r="160" spans="1:11" x14ac:dyDescent="0.25">
      <c r="A160" t="s">
        <v>58</v>
      </c>
      <c r="J160" s="273">
        <f>SUM(G162+G163)</f>
        <v>781819</v>
      </c>
      <c r="K160" s="273">
        <f>J160</f>
        <v>781819</v>
      </c>
    </row>
    <row r="161" spans="1:11" x14ac:dyDescent="0.25">
      <c r="D161" s="51" t="s">
        <v>18</v>
      </c>
      <c r="E161" s="52"/>
      <c r="F161" s="29"/>
      <c r="G161" s="29"/>
      <c r="H161" s="29"/>
      <c r="I161" s="15"/>
      <c r="J161" s="274"/>
      <c r="K161" s="274"/>
    </row>
    <row r="162" spans="1:11" x14ac:dyDescent="0.25">
      <c r="D162" s="50"/>
      <c r="E162" s="5"/>
      <c r="F162" s="29">
        <v>6711</v>
      </c>
      <c r="G162" s="276">
        <v>734212.77</v>
      </c>
      <c r="H162" s="277"/>
      <c r="I162" s="15"/>
      <c r="J162" s="274"/>
      <c r="K162" s="274"/>
    </row>
    <row r="163" spans="1:11" x14ac:dyDescent="0.25">
      <c r="D163" s="50"/>
      <c r="E163" s="5"/>
      <c r="F163" s="29">
        <v>6712</v>
      </c>
      <c r="G163" s="276">
        <v>47606.23</v>
      </c>
      <c r="H163" s="277"/>
      <c r="I163" s="15"/>
      <c r="J163" s="275"/>
      <c r="K163" s="275"/>
    </row>
    <row r="164" spans="1:11" x14ac:dyDescent="0.25">
      <c r="D164" s="48" t="s">
        <v>19</v>
      </c>
      <c r="E164" s="12"/>
      <c r="F164" s="29"/>
      <c r="G164" s="29"/>
      <c r="H164" s="29"/>
      <c r="I164" s="15"/>
      <c r="J164" s="273">
        <f>SUM(G165:G169)</f>
        <v>194083.54</v>
      </c>
      <c r="K164" s="273">
        <v>187138.89</v>
      </c>
    </row>
    <row r="165" spans="1:11" x14ac:dyDescent="0.25">
      <c r="D165" s="50"/>
      <c r="E165" s="5"/>
      <c r="F165" s="53">
        <v>6711.6711999999998</v>
      </c>
      <c r="G165" s="278">
        <v>115230.39</v>
      </c>
      <c r="H165" s="278"/>
      <c r="I165" s="5"/>
      <c r="J165" s="274"/>
      <c r="K165" s="274"/>
    </row>
    <row r="166" spans="1:11" x14ac:dyDescent="0.25">
      <c r="D166" s="50" t="s">
        <v>111</v>
      </c>
      <c r="E166" s="5"/>
      <c r="F166" s="112"/>
      <c r="G166" s="280">
        <v>5770.6</v>
      </c>
      <c r="H166" s="281"/>
      <c r="I166" s="5"/>
      <c r="J166" s="274"/>
      <c r="K166" s="274"/>
    </row>
    <row r="167" spans="1:11" x14ac:dyDescent="0.25">
      <c r="D167" s="50" t="s">
        <v>112</v>
      </c>
      <c r="E167" s="5"/>
      <c r="F167" s="112"/>
      <c r="G167" s="280">
        <v>56452.55</v>
      </c>
      <c r="H167" s="281"/>
      <c r="I167" s="5"/>
      <c r="J167" s="274"/>
      <c r="K167" s="274"/>
    </row>
    <row r="168" spans="1:11" x14ac:dyDescent="0.25">
      <c r="D168" s="50" t="s">
        <v>259</v>
      </c>
      <c r="E168" s="5"/>
      <c r="F168" s="112"/>
      <c r="G168" s="280">
        <v>10000</v>
      </c>
      <c r="H168" s="281"/>
      <c r="I168" s="5"/>
      <c r="J168" s="274"/>
      <c r="K168" s="274"/>
    </row>
    <row r="169" spans="1:11" x14ac:dyDescent="0.25">
      <c r="D169" s="48" t="s">
        <v>113</v>
      </c>
      <c r="E169" s="12"/>
      <c r="F169" s="54"/>
      <c r="G169" s="279">
        <v>6630</v>
      </c>
      <c r="H169" s="279"/>
      <c r="I169" s="12"/>
      <c r="J169" s="275"/>
      <c r="K169" s="275"/>
    </row>
    <row r="170" spans="1:11" x14ac:dyDescent="0.25">
      <c r="A170" s="1" t="s">
        <v>59</v>
      </c>
      <c r="E170" s="1"/>
      <c r="J170" s="273">
        <v>95000</v>
      </c>
      <c r="K170" s="273">
        <v>95000</v>
      </c>
    </row>
    <row r="171" spans="1:11" x14ac:dyDescent="0.25">
      <c r="A171" s="1"/>
      <c r="D171" s="1" t="s">
        <v>17</v>
      </c>
      <c r="E171" s="1"/>
      <c r="H171" s="1"/>
      <c r="J171" s="275"/>
      <c r="K171" s="275"/>
    </row>
    <row r="172" spans="1:11" x14ac:dyDescent="0.25">
      <c r="D172" s="55" t="s">
        <v>29</v>
      </c>
      <c r="E172" s="9"/>
      <c r="F172" s="36"/>
      <c r="G172" s="29"/>
      <c r="H172" s="29"/>
      <c r="I172" s="15"/>
      <c r="J172" s="271">
        <f>SUM(I173+I174)</f>
        <v>6365965.8399999999</v>
      </c>
      <c r="K172" s="273">
        <v>6338087.8700000001</v>
      </c>
    </row>
    <row r="173" spans="1:11" x14ac:dyDescent="0.25">
      <c r="D173" s="50"/>
      <c r="E173" s="29" t="s">
        <v>80</v>
      </c>
      <c r="F173" s="29"/>
      <c r="G173" s="29"/>
      <c r="H173" s="29"/>
      <c r="I173" s="168">
        <v>6287972.75</v>
      </c>
      <c r="J173" s="272"/>
      <c r="K173" s="274"/>
    </row>
    <row r="174" spans="1:11" x14ac:dyDescent="0.25">
      <c r="D174" s="50"/>
      <c r="E174" s="29" t="s">
        <v>81</v>
      </c>
      <c r="G174" s="29"/>
      <c r="H174" s="29"/>
      <c r="I174" s="169">
        <v>77993.09</v>
      </c>
      <c r="J174" s="272"/>
      <c r="K174" s="274"/>
    </row>
    <row r="175" spans="1:11" x14ac:dyDescent="0.25">
      <c r="A175" s="1" t="s">
        <v>70</v>
      </c>
      <c r="D175" s="11" t="s">
        <v>51</v>
      </c>
      <c r="E175" s="10"/>
      <c r="F175" s="34"/>
      <c r="G175" s="34"/>
      <c r="H175" s="34"/>
      <c r="I175" s="34"/>
      <c r="J175" s="35">
        <v>392558.15</v>
      </c>
      <c r="K175" s="35">
        <v>180296.9</v>
      </c>
    </row>
    <row r="176" spans="1:11" x14ac:dyDescent="0.25">
      <c r="A176" t="s">
        <v>71</v>
      </c>
      <c r="D176" s="49"/>
      <c r="J176" s="273">
        <v>82564.55</v>
      </c>
      <c r="K176" s="273">
        <v>34609.25</v>
      </c>
    </row>
    <row r="177" spans="1:11" x14ac:dyDescent="0.25">
      <c r="B177" s="5" t="s">
        <v>72</v>
      </c>
      <c r="C177" s="5"/>
      <c r="D177" s="48" t="s">
        <v>73</v>
      </c>
      <c r="E177" s="12"/>
      <c r="F177" s="12"/>
      <c r="G177" s="12"/>
      <c r="H177" s="12"/>
      <c r="I177" s="11"/>
      <c r="J177" s="274"/>
      <c r="K177" s="274"/>
    </row>
    <row r="178" spans="1:11" x14ac:dyDescent="0.25">
      <c r="B178" s="5"/>
      <c r="C178" s="5"/>
      <c r="D178" s="48" t="s">
        <v>114</v>
      </c>
      <c r="E178" s="12"/>
      <c r="F178" s="12"/>
      <c r="G178" s="12"/>
      <c r="H178" s="12"/>
      <c r="I178" s="113"/>
      <c r="J178" s="274"/>
      <c r="K178" s="274"/>
    </row>
    <row r="179" spans="1:11" x14ac:dyDescent="0.25">
      <c r="A179" s="1" t="s">
        <v>60</v>
      </c>
      <c r="B179" s="12"/>
      <c r="C179" s="48"/>
      <c r="D179" s="32"/>
      <c r="E179" s="32"/>
      <c r="F179" s="33" t="s">
        <v>115</v>
      </c>
      <c r="G179" s="36"/>
      <c r="H179" s="29"/>
      <c r="I179" s="15"/>
      <c r="J179" s="275"/>
      <c r="K179" s="275"/>
    </row>
    <row r="180" spans="1:11" x14ac:dyDescent="0.25">
      <c r="A180" s="1" t="s">
        <v>116</v>
      </c>
      <c r="J180" s="170">
        <v>72976</v>
      </c>
      <c r="K180" s="170">
        <v>77736.800000000003</v>
      </c>
    </row>
    <row r="181" spans="1:11" x14ac:dyDescent="0.25">
      <c r="A181" s="1" t="s">
        <v>61</v>
      </c>
      <c r="D181" s="108"/>
      <c r="E181" s="108"/>
      <c r="F181" s="108"/>
      <c r="G181" s="108"/>
      <c r="H181" s="108"/>
      <c r="I181" s="109"/>
      <c r="J181" s="35">
        <v>23605.23</v>
      </c>
      <c r="K181" s="35">
        <v>18993.599999999999</v>
      </c>
    </row>
    <row r="182" spans="1:11" s="1" customFormat="1" x14ac:dyDescent="0.25">
      <c r="B182"/>
      <c r="C182"/>
      <c r="D182"/>
      <c r="E182"/>
      <c r="F182"/>
      <c r="G182"/>
      <c r="H182"/>
      <c r="I182" s="48" t="s">
        <v>56</v>
      </c>
      <c r="J182" s="37">
        <f>SUM(J160:J181)</f>
        <v>8008572.3100000005</v>
      </c>
      <c r="K182" s="37">
        <f>SUM(K160:K181)</f>
        <v>7713682.3099999996</v>
      </c>
    </row>
    <row r="183" spans="1:11" s="1" customFormat="1" x14ac:dyDescent="0.25">
      <c r="B183"/>
      <c r="C183"/>
      <c r="F183"/>
      <c r="G183"/>
      <c r="I183"/>
      <c r="J183" s="30">
        <v>94079.12</v>
      </c>
      <c r="K183" s="38"/>
    </row>
    <row r="184" spans="1:11" s="1" customFormat="1" x14ac:dyDescent="0.25">
      <c r="A184"/>
      <c r="C184"/>
      <c r="D184"/>
      <c r="E184"/>
      <c r="F184"/>
      <c r="G184"/>
      <c r="H184"/>
      <c r="I184"/>
      <c r="J184" s="37">
        <v>294890</v>
      </c>
      <c r="K184" s="14"/>
    </row>
    <row r="185" spans="1:11" s="1" customFormat="1" x14ac:dyDescent="0.25">
      <c r="A185" s="1" t="s">
        <v>260</v>
      </c>
      <c r="I185" s="56" t="s">
        <v>56</v>
      </c>
      <c r="J185" s="31">
        <f>SUM(J183+J184)</f>
        <v>388969.12</v>
      </c>
      <c r="K185" s="39"/>
    </row>
    <row r="186" spans="1:11" x14ac:dyDescent="0.25">
      <c r="A186" s="1" t="s">
        <v>261</v>
      </c>
      <c r="D186" s="1"/>
      <c r="E186" s="1"/>
      <c r="F186" s="1"/>
      <c r="G186" s="1"/>
      <c r="H186" s="1"/>
      <c r="I186" s="1"/>
      <c r="J186" s="17"/>
      <c r="K186" s="1"/>
    </row>
    <row r="187" spans="1:11" ht="23.25" customHeight="1" x14ac:dyDescent="0.25">
      <c r="B187" s="1"/>
      <c r="C187" s="1"/>
      <c r="D187" s="48"/>
      <c r="E187" s="48"/>
      <c r="F187" s="48"/>
      <c r="G187" s="48"/>
      <c r="H187" s="48"/>
      <c r="I187" s="48"/>
      <c r="J187" s="17" t="s">
        <v>77</v>
      </c>
      <c r="K187" s="1"/>
    </row>
    <row r="188" spans="1:11" x14ac:dyDescent="0.25">
      <c r="A188" s="1" t="s">
        <v>74</v>
      </c>
      <c r="B188" s="1"/>
      <c r="C188" s="1"/>
      <c r="D188" s="1"/>
      <c r="E188" s="1"/>
      <c r="F188" s="1"/>
      <c r="G188" s="1"/>
      <c r="H188" s="1"/>
      <c r="I188" s="50"/>
      <c r="J188" s="17"/>
      <c r="K188" s="1"/>
    </row>
    <row r="189" spans="1:11" x14ac:dyDescent="0.25">
      <c r="A189" s="48" t="s">
        <v>75</v>
      </c>
      <c r="B189" s="48" t="s">
        <v>76</v>
      </c>
      <c r="C189" s="48"/>
      <c r="I189" s="50"/>
      <c r="J189" s="17"/>
    </row>
    <row r="190" spans="1:11" x14ac:dyDescent="0.25">
      <c r="A190" s="50"/>
      <c r="B190" s="50"/>
      <c r="C190" s="50"/>
      <c r="I190" s="50"/>
      <c r="J190" s="17"/>
    </row>
    <row r="191" spans="1:11" x14ac:dyDescent="0.25">
      <c r="A191" s="1" t="s">
        <v>262</v>
      </c>
      <c r="B191" s="1"/>
      <c r="C191" s="1"/>
      <c r="H191" t="s">
        <v>117</v>
      </c>
      <c r="I191" s="1"/>
      <c r="J191" s="37">
        <v>27877.97</v>
      </c>
    </row>
    <row r="192" spans="1:11" x14ac:dyDescent="0.25">
      <c r="A192" s="1" t="s">
        <v>119</v>
      </c>
      <c r="B192" s="1"/>
      <c r="I192" s="16">
        <v>14382.39</v>
      </c>
      <c r="J192" s="215">
        <v>212261.25</v>
      </c>
    </row>
    <row r="193" spans="1:11" x14ac:dyDescent="0.25">
      <c r="A193" s="1"/>
      <c r="B193" s="1"/>
      <c r="H193" s="1" t="s">
        <v>263</v>
      </c>
      <c r="I193" s="16">
        <v>49412.6</v>
      </c>
      <c r="J193" s="216"/>
    </row>
    <row r="194" spans="1:11" x14ac:dyDescent="0.25">
      <c r="A194" s="1" t="s">
        <v>118</v>
      </c>
      <c r="B194" s="1"/>
      <c r="J194" s="107">
        <v>-4760.8</v>
      </c>
    </row>
    <row r="195" spans="1:11" x14ac:dyDescent="0.25">
      <c r="A195" s="1" t="s">
        <v>78</v>
      </c>
      <c r="B195" s="1"/>
      <c r="J195" s="37">
        <v>4611.63</v>
      </c>
    </row>
    <row r="196" spans="1:11" x14ac:dyDescent="0.25">
      <c r="A196" s="1" t="s">
        <v>265</v>
      </c>
      <c r="B196" s="1"/>
      <c r="J196" s="173">
        <v>-2083.3200000000002</v>
      </c>
    </row>
    <row r="197" spans="1:11" x14ac:dyDescent="0.25">
      <c r="A197" s="1" t="s">
        <v>267</v>
      </c>
      <c r="B197" s="1"/>
      <c r="J197" s="173">
        <v>9027.9699999999993</v>
      </c>
    </row>
    <row r="198" spans="1:11" x14ac:dyDescent="0.25">
      <c r="A198" s="1" t="s">
        <v>266</v>
      </c>
      <c r="B198" s="1"/>
      <c r="J198" s="173">
        <v>47955.3</v>
      </c>
    </row>
    <row r="199" spans="1:11" x14ac:dyDescent="0.25">
      <c r="A199" s="1" t="s">
        <v>264</v>
      </c>
      <c r="B199" s="1"/>
      <c r="J199" s="171">
        <v>94079.12</v>
      </c>
    </row>
    <row r="200" spans="1:11" ht="25.5" customHeight="1" x14ac:dyDescent="0.25">
      <c r="A200" s="1"/>
      <c r="B200" s="1"/>
      <c r="I200" s="16"/>
      <c r="J200" s="172"/>
    </row>
    <row r="201" spans="1:11" x14ac:dyDescent="0.25">
      <c r="A201" s="1"/>
      <c r="B201" s="1"/>
      <c r="I201" s="34" t="s">
        <v>79</v>
      </c>
      <c r="J201" s="37">
        <f>SUM(J191:J199)</f>
        <v>388969.12</v>
      </c>
    </row>
    <row r="202" spans="1:11" x14ac:dyDescent="0.25">
      <c r="A202" s="1"/>
      <c r="B202" s="1"/>
      <c r="I202" s="5"/>
      <c r="J202" s="114"/>
    </row>
    <row r="203" spans="1:11" x14ac:dyDescent="0.25">
      <c r="A203" s="1"/>
      <c r="B203" s="1"/>
      <c r="I203" s="5"/>
      <c r="J203" s="114"/>
    </row>
    <row r="204" spans="1:11" x14ac:dyDescent="0.25">
      <c r="A204" s="1"/>
      <c r="B204" s="1"/>
      <c r="I204" s="5"/>
      <c r="J204" s="114"/>
    </row>
    <row r="205" spans="1:11" x14ac:dyDescent="0.25">
      <c r="A205" s="1"/>
      <c r="B205" s="1"/>
      <c r="I205" s="5"/>
      <c r="J205" s="114"/>
      <c r="K205" t="s">
        <v>163</v>
      </c>
    </row>
    <row r="206" spans="1:11" x14ac:dyDescent="0.25">
      <c r="A206" s="1"/>
      <c r="B206" s="1"/>
      <c r="I206" s="5"/>
      <c r="J206" s="114"/>
    </row>
    <row r="207" spans="1:11" x14ac:dyDescent="0.25">
      <c r="A207" s="1" t="s">
        <v>52</v>
      </c>
    </row>
    <row r="208" spans="1:11" x14ac:dyDescent="0.25">
      <c r="A208" s="1"/>
    </row>
    <row r="209" spans="1:11" x14ac:dyDescent="0.25">
      <c r="A209" t="s">
        <v>120</v>
      </c>
    </row>
    <row r="210" spans="1:11" x14ac:dyDescent="0.25">
      <c r="A210" t="s">
        <v>21</v>
      </c>
    </row>
    <row r="211" spans="1:11" x14ac:dyDescent="0.25">
      <c r="A211" t="s">
        <v>269</v>
      </c>
    </row>
    <row r="212" spans="1:11" x14ac:dyDescent="0.25">
      <c r="A212" t="s">
        <v>268</v>
      </c>
    </row>
    <row r="213" spans="1:11" ht="15.75" customHeight="1" x14ac:dyDescent="0.25">
      <c r="A213" t="s">
        <v>82</v>
      </c>
    </row>
    <row r="214" spans="1:11" x14ac:dyDescent="0.25">
      <c r="A214" t="s">
        <v>270</v>
      </c>
    </row>
    <row r="215" spans="1:11" ht="12.75" customHeight="1" x14ac:dyDescent="0.25"/>
    <row r="216" spans="1:11" x14ac:dyDescent="0.25">
      <c r="H216" s="16"/>
    </row>
    <row r="218" spans="1:11" ht="15.75" x14ac:dyDescent="0.25">
      <c r="A218" s="102" t="s">
        <v>213</v>
      </c>
      <c r="B218" s="77"/>
    </row>
    <row r="220" spans="1:11" x14ac:dyDescent="0.25">
      <c r="A220" t="s">
        <v>22</v>
      </c>
      <c r="J220" t="s">
        <v>23</v>
      </c>
    </row>
    <row r="221" spans="1:11" x14ac:dyDescent="0.25">
      <c r="K221" s="5"/>
    </row>
    <row r="222" spans="1:11" ht="15.75" x14ac:dyDescent="0.25">
      <c r="A222" t="s">
        <v>271</v>
      </c>
      <c r="D222" s="58"/>
      <c r="E222" s="45"/>
      <c r="F222" s="45"/>
      <c r="G222" s="5"/>
      <c r="H222" s="45"/>
      <c r="I222" t="s">
        <v>24</v>
      </c>
      <c r="K222" s="5"/>
    </row>
    <row r="223" spans="1:11" ht="15.75" x14ac:dyDescent="0.25">
      <c r="D223" s="58"/>
      <c r="E223" s="45"/>
      <c r="F223" s="45"/>
      <c r="G223" s="5"/>
      <c r="H223" s="45"/>
      <c r="K223" s="5"/>
    </row>
    <row r="224" spans="1:11" ht="15.75" x14ac:dyDescent="0.25">
      <c r="A224" s="59"/>
      <c r="B224" s="57"/>
      <c r="C224" s="58"/>
      <c r="D224" s="58"/>
      <c r="E224" s="45"/>
      <c r="F224" s="45"/>
      <c r="G224" s="61"/>
      <c r="H224" s="45"/>
      <c r="I224" s="61"/>
      <c r="J224" s="5"/>
      <c r="K224" s="5"/>
    </row>
    <row r="225" spans="1:11" ht="15.75" x14ac:dyDescent="0.25">
      <c r="A225" s="59"/>
      <c r="B225" s="57"/>
      <c r="C225" s="58"/>
      <c r="D225" s="58"/>
      <c r="E225" s="45"/>
      <c r="F225" s="45"/>
      <c r="G225" s="61"/>
      <c r="H225" s="5"/>
      <c r="I225" s="61"/>
      <c r="J225" s="5"/>
      <c r="K225" s="5"/>
    </row>
    <row r="226" spans="1:11" ht="15.75" x14ac:dyDescent="0.25">
      <c r="A226" s="59"/>
      <c r="B226" s="57"/>
      <c r="C226" s="58"/>
      <c r="D226" s="63"/>
      <c r="E226" s="5"/>
      <c r="F226" s="64"/>
      <c r="G226" s="5"/>
      <c r="H226" s="64"/>
      <c r="I226" s="45"/>
      <c r="J226" s="5"/>
      <c r="K226" s="5"/>
    </row>
    <row r="227" spans="1:11" ht="16.5" x14ac:dyDescent="0.3">
      <c r="A227" s="59"/>
      <c r="B227" s="60"/>
      <c r="C227" s="58"/>
      <c r="D227" s="63"/>
      <c r="E227" s="5"/>
      <c r="F227" s="64"/>
      <c r="G227" s="5"/>
      <c r="H227" s="64"/>
      <c r="I227" s="45"/>
      <c r="J227" s="62"/>
      <c r="K227" s="5"/>
    </row>
    <row r="228" spans="1:11" ht="15.75" x14ac:dyDescent="0.25">
      <c r="A228" s="45"/>
      <c r="B228" s="63"/>
      <c r="C228" s="63"/>
      <c r="D228" s="63"/>
      <c r="E228" s="5"/>
      <c r="F228" s="64"/>
      <c r="G228" s="5"/>
      <c r="H228" s="64"/>
      <c r="I228" s="61"/>
      <c r="J228" s="5"/>
      <c r="K228" s="5"/>
    </row>
    <row r="229" spans="1:11" ht="15.75" x14ac:dyDescent="0.25">
      <c r="A229" s="45"/>
      <c r="B229" s="63"/>
      <c r="C229" s="63"/>
      <c r="D229" s="63"/>
      <c r="E229" s="5"/>
      <c r="F229" s="64"/>
      <c r="G229" s="5"/>
      <c r="H229" s="64"/>
      <c r="I229" s="61"/>
      <c r="J229" s="5"/>
      <c r="K229" s="5"/>
    </row>
    <row r="230" spans="1:11" ht="15.75" x14ac:dyDescent="0.25">
      <c r="A230" s="45"/>
      <c r="B230" s="63"/>
      <c r="C230" s="63"/>
      <c r="D230" s="63"/>
      <c r="E230" s="5"/>
      <c r="F230" s="65"/>
      <c r="G230" s="5"/>
      <c r="H230" s="65"/>
      <c r="I230" s="61"/>
      <c r="J230" s="5"/>
      <c r="K230" s="5"/>
    </row>
    <row r="231" spans="1:11" ht="15.75" x14ac:dyDescent="0.25">
      <c r="A231" s="45"/>
      <c r="B231" s="63"/>
      <c r="C231" s="63"/>
      <c r="D231" s="63"/>
      <c r="E231" s="66"/>
      <c r="F231" s="66"/>
      <c r="G231" s="45"/>
      <c r="H231" s="5"/>
      <c r="I231" s="61"/>
      <c r="J231" s="5"/>
      <c r="K231" s="5"/>
    </row>
    <row r="232" spans="1:11" ht="15.75" x14ac:dyDescent="0.25">
      <c r="A232" s="45"/>
      <c r="B232" s="63"/>
      <c r="C232" s="63"/>
      <c r="D232" s="63"/>
      <c r="E232" s="66"/>
      <c r="F232" s="66"/>
      <c r="G232" s="45"/>
      <c r="H232" s="45"/>
      <c r="I232" s="61"/>
      <c r="J232" s="5"/>
      <c r="K232" s="5"/>
    </row>
    <row r="233" spans="1:11" ht="15.75" x14ac:dyDescent="0.25">
      <c r="A233" s="45"/>
      <c r="B233" s="63"/>
      <c r="C233" s="63"/>
      <c r="D233" s="45"/>
      <c r="E233" s="66"/>
      <c r="F233" s="66"/>
      <c r="G233" s="45"/>
      <c r="H233" s="45"/>
      <c r="I233" s="45"/>
      <c r="J233" s="5"/>
      <c r="K233" s="5"/>
    </row>
    <row r="234" spans="1:11" ht="15.75" x14ac:dyDescent="0.25">
      <c r="A234" s="45"/>
      <c r="B234" s="63"/>
      <c r="C234" s="63"/>
      <c r="D234" s="58"/>
      <c r="E234" s="58"/>
      <c r="F234" s="58"/>
      <c r="G234" s="45"/>
      <c r="H234" s="45"/>
      <c r="I234" s="45"/>
      <c r="J234" s="5"/>
      <c r="K234" s="5"/>
    </row>
    <row r="235" spans="1:11" ht="15.75" x14ac:dyDescent="0.25">
      <c r="A235" s="45"/>
      <c r="B235" s="45"/>
      <c r="C235" s="45"/>
      <c r="D235" s="5"/>
      <c r="E235" s="5"/>
      <c r="F235" s="5"/>
      <c r="G235" s="5"/>
      <c r="H235" s="5"/>
      <c r="I235" s="45"/>
      <c r="J235" s="5"/>
      <c r="K235" s="5"/>
    </row>
    <row r="236" spans="1:11" ht="15.75" x14ac:dyDescent="0.25">
      <c r="A236" s="67"/>
      <c r="B236" s="58"/>
      <c r="C236" s="58"/>
      <c r="D236" s="5"/>
      <c r="E236" s="5"/>
      <c r="F236" s="5"/>
      <c r="G236" s="5"/>
      <c r="H236" s="68"/>
      <c r="I236" s="45"/>
      <c r="J236" s="5"/>
      <c r="K236" s="5"/>
    </row>
    <row r="237" spans="1:11" x14ac:dyDescent="0.25">
      <c r="A237" s="5"/>
      <c r="B237" s="5"/>
      <c r="C237" s="5"/>
      <c r="D237" s="5"/>
      <c r="E237" s="5"/>
      <c r="F237" s="5"/>
      <c r="G237" s="5"/>
      <c r="H237" s="68"/>
      <c r="I237" s="5"/>
      <c r="J237" s="5"/>
      <c r="K237" s="5"/>
    </row>
    <row r="238" spans="1:11" ht="15.75" x14ac:dyDescent="0.25">
      <c r="A238" s="5"/>
      <c r="B238" s="45"/>
      <c r="C238" s="5"/>
      <c r="D238" s="5"/>
      <c r="E238" s="5"/>
      <c r="F238" s="5"/>
      <c r="G238" s="5"/>
      <c r="H238" s="68"/>
      <c r="I238" s="5"/>
      <c r="J238" s="5"/>
      <c r="K238" s="5"/>
    </row>
    <row r="239" spans="1:11" ht="15.75" x14ac:dyDescent="0.25">
      <c r="A239" s="67"/>
      <c r="B239" s="45"/>
      <c r="C239" s="5"/>
      <c r="D239" s="5"/>
      <c r="E239" s="5"/>
      <c r="F239" s="5"/>
      <c r="G239" s="5"/>
      <c r="H239" s="5"/>
      <c r="I239" s="5"/>
      <c r="J239" s="5"/>
      <c r="K239" s="5"/>
    </row>
    <row r="240" spans="1:11" ht="15.75" x14ac:dyDescent="0.25">
      <c r="A240" s="5"/>
      <c r="B240" s="45"/>
      <c r="C240" s="5"/>
      <c r="D240" s="5"/>
      <c r="E240" s="5"/>
      <c r="F240" s="5"/>
      <c r="G240" s="5"/>
      <c r="H240" s="5"/>
      <c r="I240" s="5"/>
      <c r="J240" s="5"/>
      <c r="K240" s="5"/>
    </row>
    <row r="241" spans="1:11" x14ac:dyDescent="0.25">
      <c r="A241" s="5"/>
      <c r="B241" s="5"/>
      <c r="C241" s="5"/>
      <c r="D241" s="5"/>
      <c r="E241" s="5"/>
      <c r="F241" s="5"/>
      <c r="G241" s="5"/>
      <c r="H241" s="5"/>
      <c r="I241" s="5"/>
      <c r="J241" s="5"/>
      <c r="K241" s="5"/>
    </row>
    <row r="242" spans="1:11" x14ac:dyDescent="0.25">
      <c r="A242" s="5"/>
      <c r="B242" s="5"/>
      <c r="C242" s="5"/>
      <c r="D242" s="5"/>
      <c r="E242" s="5"/>
      <c r="F242" s="5"/>
      <c r="G242" s="5"/>
      <c r="H242" s="57"/>
      <c r="I242" s="5"/>
      <c r="J242" s="5"/>
      <c r="K242" s="5"/>
    </row>
    <row r="243" spans="1:11" ht="15.75" x14ac:dyDescent="0.25">
      <c r="A243" s="5"/>
      <c r="B243" s="5"/>
      <c r="C243" s="5"/>
      <c r="D243" s="5"/>
      <c r="E243" s="5"/>
      <c r="F243" s="5"/>
      <c r="G243" s="5"/>
      <c r="H243" s="67"/>
      <c r="I243" s="5"/>
      <c r="J243" s="5"/>
      <c r="K243" s="5"/>
    </row>
    <row r="244" spans="1:11" x14ac:dyDescent="0.25">
      <c r="A244" s="5"/>
      <c r="B244" s="57"/>
      <c r="C244" s="5"/>
      <c r="D244" s="5"/>
      <c r="E244" s="5"/>
      <c r="F244" s="5"/>
      <c r="G244" s="5"/>
      <c r="H244" s="5"/>
      <c r="I244" s="5"/>
      <c r="J244" s="5"/>
      <c r="K244" s="5"/>
    </row>
    <row r="245" spans="1:11" ht="15.75" x14ac:dyDescent="0.25">
      <c r="A245" s="5"/>
      <c r="B245" s="67"/>
      <c r="C245" s="5"/>
      <c r="D245" s="5"/>
      <c r="E245" s="5"/>
      <c r="F245" s="5"/>
      <c r="G245" s="67"/>
      <c r="H245" s="5"/>
      <c r="I245" s="5"/>
      <c r="J245" s="5"/>
      <c r="K245" s="5"/>
    </row>
    <row r="246" spans="1:11" x14ac:dyDescent="0.25">
      <c r="A246" s="5"/>
      <c r="B246" s="5"/>
      <c r="C246" s="5"/>
      <c r="D246" s="5"/>
      <c r="E246" s="5"/>
      <c r="F246" s="5"/>
      <c r="G246" s="5"/>
      <c r="H246" s="5"/>
      <c r="I246" s="5"/>
      <c r="J246" s="5"/>
      <c r="K246" s="5"/>
    </row>
    <row r="247" spans="1:11" ht="15.75" x14ac:dyDescent="0.25">
      <c r="A247" s="5"/>
      <c r="B247" s="67"/>
      <c r="C247" s="5"/>
      <c r="D247" s="5"/>
      <c r="E247" s="5"/>
      <c r="F247" s="5"/>
      <c r="G247" s="5"/>
      <c r="H247" s="5"/>
      <c r="I247" s="5"/>
      <c r="J247" s="5"/>
      <c r="K247" s="5"/>
    </row>
    <row r="248" spans="1:11" x14ac:dyDescent="0.25">
      <c r="A248" s="5"/>
      <c r="B248" s="5"/>
      <c r="C248" s="5"/>
      <c r="D248" s="5"/>
      <c r="E248" s="5"/>
      <c r="F248" s="5"/>
      <c r="G248" s="5"/>
      <c r="H248" s="5"/>
      <c r="I248" s="5"/>
      <c r="J248" s="5"/>
      <c r="K248" s="5"/>
    </row>
    <row r="249" spans="1:11" x14ac:dyDescent="0.25">
      <c r="A249" s="5"/>
      <c r="B249" s="5"/>
      <c r="C249" s="5"/>
      <c r="D249" s="5"/>
      <c r="E249" s="5"/>
      <c r="F249" s="5"/>
      <c r="G249" s="5"/>
      <c r="H249" s="5"/>
      <c r="I249" s="5"/>
      <c r="J249" s="5"/>
    </row>
    <row r="250" spans="1:11" x14ac:dyDescent="0.25">
      <c r="A250" s="5"/>
      <c r="B250" s="5"/>
      <c r="C250" s="5"/>
      <c r="I250" s="5"/>
      <c r="J250" s="5"/>
    </row>
    <row r="251" spans="1:11" x14ac:dyDescent="0.25">
      <c r="A251" s="5"/>
      <c r="B251" s="5"/>
      <c r="C251" s="5"/>
      <c r="I251" s="5"/>
      <c r="J251" s="5"/>
    </row>
  </sheetData>
  <mergeCells count="160">
    <mergeCell ref="J172:J174"/>
    <mergeCell ref="K172:K174"/>
    <mergeCell ref="J176:J179"/>
    <mergeCell ref="K176:K179"/>
    <mergeCell ref="J170:J171"/>
    <mergeCell ref="K170:K171"/>
    <mergeCell ref="G162:H162"/>
    <mergeCell ref="G163:H163"/>
    <mergeCell ref="G165:H165"/>
    <mergeCell ref="G169:H169"/>
    <mergeCell ref="J160:J163"/>
    <mergeCell ref="K160:K163"/>
    <mergeCell ref="J164:J169"/>
    <mergeCell ref="K164:K169"/>
    <mergeCell ref="G166:H166"/>
    <mergeCell ref="G167:H167"/>
    <mergeCell ref="G168:H168"/>
    <mergeCell ref="D2:E2"/>
    <mergeCell ref="D3:E3"/>
    <mergeCell ref="D4:E4"/>
    <mergeCell ref="D5:E5"/>
    <mergeCell ref="A134:A135"/>
    <mergeCell ref="B134:B135"/>
    <mergeCell ref="C134:E135"/>
    <mergeCell ref="A132:A133"/>
    <mergeCell ref="B132:B133"/>
    <mergeCell ref="C132:E133"/>
    <mergeCell ref="A113:A114"/>
    <mergeCell ref="B113:B114"/>
    <mergeCell ref="C113:E114"/>
    <mergeCell ref="A111:A112"/>
    <mergeCell ref="B111:B112"/>
    <mergeCell ref="C111:E112"/>
    <mergeCell ref="A94:A95"/>
    <mergeCell ref="B94:B95"/>
    <mergeCell ref="C94:E95"/>
    <mergeCell ref="A92:A93"/>
    <mergeCell ref="B92:B93"/>
    <mergeCell ref="C92:E93"/>
    <mergeCell ref="A90:A91"/>
    <mergeCell ref="B90:B91"/>
    <mergeCell ref="A101:A102"/>
    <mergeCell ref="B101:B102"/>
    <mergeCell ref="C101:E102"/>
    <mergeCell ref="C106:E106"/>
    <mergeCell ref="A97:A98"/>
    <mergeCell ref="B97:B98"/>
    <mergeCell ref="C97:E98"/>
    <mergeCell ref="A104:A105"/>
    <mergeCell ref="B104:B105"/>
    <mergeCell ref="C104:E105"/>
    <mergeCell ref="C96:E96"/>
    <mergeCell ref="A99:A100"/>
    <mergeCell ref="B99:B100"/>
    <mergeCell ref="C99:E100"/>
    <mergeCell ref="B80:B81"/>
    <mergeCell ref="C80:E81"/>
    <mergeCell ref="A78:A79"/>
    <mergeCell ref="B78:B79"/>
    <mergeCell ref="C78:E79"/>
    <mergeCell ref="C77:E77"/>
    <mergeCell ref="C90:E91"/>
    <mergeCell ref="A88:A89"/>
    <mergeCell ref="B88:B89"/>
    <mergeCell ref="C88:E89"/>
    <mergeCell ref="D8:K8"/>
    <mergeCell ref="A65:A66"/>
    <mergeCell ref="B65:B66"/>
    <mergeCell ref="A67:A68"/>
    <mergeCell ref="A72:A74"/>
    <mergeCell ref="B72:B74"/>
    <mergeCell ref="A75:A76"/>
    <mergeCell ref="B75:B76"/>
    <mergeCell ref="B67:B68"/>
    <mergeCell ref="C75:E76"/>
    <mergeCell ref="C72:E74"/>
    <mergeCell ref="C65:E66"/>
    <mergeCell ref="C69:E69"/>
    <mergeCell ref="F69:K69"/>
    <mergeCell ref="C70:E70"/>
    <mergeCell ref="F70:K70"/>
    <mergeCell ref="C71:E71"/>
    <mergeCell ref="F71:K71"/>
    <mergeCell ref="F72:K74"/>
    <mergeCell ref="C67:E68"/>
    <mergeCell ref="J192:J193"/>
    <mergeCell ref="A12:K12"/>
    <mergeCell ref="A13:K13"/>
    <mergeCell ref="A14:K14"/>
    <mergeCell ref="A15:K15"/>
    <mergeCell ref="F65:K66"/>
    <mergeCell ref="F67:K68"/>
    <mergeCell ref="F75:K76"/>
    <mergeCell ref="F78:K79"/>
    <mergeCell ref="F86:K87"/>
    <mergeCell ref="F88:K89"/>
    <mergeCell ref="F90:K91"/>
    <mergeCell ref="F92:K93"/>
    <mergeCell ref="F94:K95"/>
    <mergeCell ref="F96:K96"/>
    <mergeCell ref="F104:K105"/>
    <mergeCell ref="F97:K98"/>
    <mergeCell ref="F99:K100"/>
    <mergeCell ref="F101:K102"/>
    <mergeCell ref="F106:K106"/>
    <mergeCell ref="A86:A87"/>
    <mergeCell ref="B86:B87"/>
    <mergeCell ref="C86:E87"/>
    <mergeCell ref="A80:A81"/>
    <mergeCell ref="A141:A142"/>
    <mergeCell ref="B141:B142"/>
    <mergeCell ref="C141:E142"/>
    <mergeCell ref="C143:E143"/>
    <mergeCell ref="F107:K108"/>
    <mergeCell ref="F109:K110"/>
    <mergeCell ref="F111:K112"/>
    <mergeCell ref="F113:K114"/>
    <mergeCell ref="A115:A116"/>
    <mergeCell ref="B115:B116"/>
    <mergeCell ref="C115:E116"/>
    <mergeCell ref="F115:K116"/>
    <mergeCell ref="A109:A110"/>
    <mergeCell ref="B109:B110"/>
    <mergeCell ref="C109:E110"/>
    <mergeCell ref="A107:A108"/>
    <mergeCell ref="B107:B108"/>
    <mergeCell ref="C107:E108"/>
    <mergeCell ref="B117:B118"/>
    <mergeCell ref="C117:E118"/>
    <mergeCell ref="F117:K118"/>
    <mergeCell ref="A119:A120"/>
    <mergeCell ref="B119:B120"/>
    <mergeCell ref="C119:E120"/>
    <mergeCell ref="F119:K120"/>
    <mergeCell ref="F132:K133"/>
    <mergeCell ref="F129:H129"/>
    <mergeCell ref="F77:K77"/>
    <mergeCell ref="F80:K81"/>
    <mergeCell ref="A149:A150"/>
    <mergeCell ref="B149:B150"/>
    <mergeCell ref="C149:E150"/>
    <mergeCell ref="F149:K150"/>
    <mergeCell ref="C151:E151"/>
    <mergeCell ref="F151:K151"/>
    <mergeCell ref="A121:A122"/>
    <mergeCell ref="B121:B122"/>
    <mergeCell ref="C121:E122"/>
    <mergeCell ref="F121:K122"/>
    <mergeCell ref="A123:A124"/>
    <mergeCell ref="B123:B124"/>
    <mergeCell ref="C123:E124"/>
    <mergeCell ref="F123:K124"/>
    <mergeCell ref="A125:A126"/>
    <mergeCell ref="B125:B126"/>
    <mergeCell ref="C125:E126"/>
    <mergeCell ref="F125:K126"/>
    <mergeCell ref="F134:K135"/>
    <mergeCell ref="F141:K142"/>
    <mergeCell ref="F143:K143"/>
    <mergeCell ref="A117:A118"/>
  </mergeCells>
  <phoneticPr fontId="36" type="noConversion"/>
  <pageMargins left="0.70866141732283472" right="0.31496062992125984" top="0.74803149606299213" bottom="0.35433070866141736" header="0.31496062992125984" footer="0.31496062992125984"/>
  <pageSetup paperSize="9" scale="77" orientation="portrait" horizontalDpi="4294967293" verticalDpi="0" r:id="rId1"/>
  <rowBreaks count="3" manualBreakCount="3">
    <brk id="51" max="16383" man="1"/>
    <brk id="102" max="16383" man="1"/>
    <brk id="2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L47"/>
  <sheetViews>
    <sheetView zoomScaleNormal="100" workbookViewId="0">
      <selection activeCell="H29" sqref="H29"/>
    </sheetView>
  </sheetViews>
  <sheetFormatPr defaultRowHeight="15" x14ac:dyDescent="0.25"/>
  <cols>
    <col min="2" max="2" width="7.42578125" customWidth="1"/>
    <col min="5" max="5" width="12.7109375" bestFit="1" customWidth="1"/>
    <col min="6" max="6" width="8.7109375" customWidth="1"/>
    <col min="7" max="7" width="11.42578125" customWidth="1"/>
    <col min="8" max="8" width="14.140625" customWidth="1"/>
  </cols>
  <sheetData>
    <row r="3" spans="1:10" x14ac:dyDescent="0.25">
      <c r="A3" s="284" t="s">
        <v>83</v>
      </c>
      <c r="B3" s="284"/>
      <c r="C3" s="287" t="s">
        <v>84</v>
      </c>
      <c r="D3" s="288"/>
      <c r="E3" s="288"/>
      <c r="F3" s="289"/>
      <c r="G3" s="70" t="s">
        <v>85</v>
      </c>
      <c r="H3" s="70"/>
      <c r="I3" s="70"/>
    </row>
    <row r="4" spans="1:10" x14ac:dyDescent="0.25">
      <c r="A4" s="285"/>
      <c r="B4" s="285"/>
      <c r="C4" s="290"/>
      <c r="D4" s="291"/>
      <c r="E4" s="291"/>
      <c r="F4" s="292"/>
      <c r="G4" s="57" t="s">
        <v>86</v>
      </c>
      <c r="H4" s="5"/>
      <c r="I4" s="5"/>
    </row>
    <row r="5" spans="1:10" x14ac:dyDescent="0.25">
      <c r="A5" s="286"/>
      <c r="B5" s="286"/>
      <c r="C5" s="71" t="s">
        <v>87</v>
      </c>
      <c r="D5" s="72"/>
      <c r="E5" s="72"/>
      <c r="F5" s="73"/>
      <c r="G5" s="74" t="s">
        <v>88</v>
      </c>
      <c r="H5" s="75"/>
      <c r="I5" s="75"/>
    </row>
    <row r="6" spans="1:10" x14ac:dyDescent="0.25">
      <c r="A6" s="5"/>
      <c r="B6" s="5" t="s">
        <v>89</v>
      </c>
      <c r="C6" s="5"/>
      <c r="D6" s="5"/>
      <c r="E6" s="5"/>
      <c r="F6" s="5"/>
      <c r="G6" s="5"/>
      <c r="H6" s="5"/>
      <c r="I6" s="5"/>
      <c r="J6" s="5"/>
    </row>
    <row r="7" spans="1:10" x14ac:dyDescent="0.25">
      <c r="A7" s="5"/>
      <c r="B7" s="5"/>
      <c r="C7" s="5"/>
      <c r="D7" s="5"/>
      <c r="E7" s="5"/>
      <c r="F7" s="5"/>
      <c r="G7" s="5"/>
      <c r="H7" s="5"/>
      <c r="I7" s="5"/>
      <c r="J7" s="5"/>
    </row>
    <row r="9" spans="1:10" ht="18" x14ac:dyDescent="0.25">
      <c r="B9" s="76" t="s">
        <v>90</v>
      </c>
      <c r="C9" s="76"/>
      <c r="D9" s="119"/>
      <c r="E9" s="76"/>
    </row>
    <row r="10" spans="1:10" ht="18" x14ac:dyDescent="0.25">
      <c r="B10" s="76"/>
      <c r="C10" s="76"/>
      <c r="D10" s="76" t="s">
        <v>202</v>
      </c>
      <c r="E10" s="76"/>
      <c r="H10" s="5"/>
    </row>
    <row r="11" spans="1:10" ht="18" x14ac:dyDescent="0.25">
      <c r="B11" s="76"/>
      <c r="C11" s="76"/>
      <c r="D11" s="76"/>
      <c r="E11" s="76"/>
      <c r="H11" s="5"/>
    </row>
    <row r="12" spans="1:10" ht="15.75" x14ac:dyDescent="0.25">
      <c r="A12" s="78" t="s">
        <v>91</v>
      </c>
      <c r="B12" s="78" t="s">
        <v>164</v>
      </c>
      <c r="C12" s="77"/>
      <c r="D12" s="77"/>
      <c r="F12" s="78">
        <v>671</v>
      </c>
      <c r="G12" s="77"/>
      <c r="H12" s="81">
        <v>781819</v>
      </c>
      <c r="I12" s="82" t="s">
        <v>165</v>
      </c>
    </row>
    <row r="13" spans="1:10" ht="15.75" x14ac:dyDescent="0.25">
      <c r="A13" s="78"/>
      <c r="B13" s="78"/>
      <c r="C13" s="77"/>
      <c r="D13" s="77"/>
      <c r="F13" s="78"/>
      <c r="G13" s="77"/>
      <c r="H13" s="81"/>
      <c r="I13" s="82"/>
    </row>
    <row r="14" spans="1:10" ht="15.75" x14ac:dyDescent="0.25">
      <c r="A14" s="78"/>
      <c r="B14" s="78"/>
      <c r="C14" s="77"/>
      <c r="D14" s="77"/>
      <c r="F14" s="78"/>
      <c r="G14" s="77"/>
      <c r="H14" s="81"/>
      <c r="I14" s="82"/>
    </row>
    <row r="15" spans="1:10" ht="15.75" x14ac:dyDescent="0.25">
      <c r="A15" s="78"/>
      <c r="B15" s="77"/>
      <c r="C15" s="77"/>
      <c r="D15" s="77"/>
      <c r="E15" s="77"/>
      <c r="F15" s="77"/>
      <c r="G15" s="77"/>
      <c r="H15" s="77"/>
    </row>
    <row r="16" spans="1:10" ht="15.75" x14ac:dyDescent="0.25">
      <c r="A16" s="78" t="s">
        <v>166</v>
      </c>
      <c r="B16" s="84"/>
      <c r="C16" s="84"/>
      <c r="D16" s="77"/>
      <c r="E16" s="77"/>
      <c r="F16" s="77"/>
      <c r="G16" s="77"/>
      <c r="H16" s="81"/>
      <c r="I16" s="82"/>
    </row>
    <row r="17" spans="1:10" ht="15.75" x14ac:dyDescent="0.25">
      <c r="A17" s="78"/>
      <c r="B17" s="84"/>
      <c r="C17" s="84">
        <v>67111</v>
      </c>
      <c r="D17" s="77"/>
      <c r="E17" s="81">
        <v>734212.77</v>
      </c>
      <c r="F17" s="77"/>
      <c r="G17" s="77"/>
      <c r="H17" s="81"/>
      <c r="I17" s="82"/>
    </row>
    <row r="18" spans="1:10" ht="15.75" x14ac:dyDescent="0.25">
      <c r="A18" s="78"/>
      <c r="B18" s="84"/>
      <c r="C18" s="84">
        <v>67121</v>
      </c>
      <c r="D18" s="77"/>
      <c r="E18" s="81">
        <v>47606.23</v>
      </c>
      <c r="F18" s="77"/>
      <c r="G18" s="77"/>
      <c r="H18" s="81"/>
      <c r="I18" s="82"/>
    </row>
    <row r="19" spans="1:10" ht="15.75" x14ac:dyDescent="0.25">
      <c r="A19" s="85"/>
      <c r="B19" s="84"/>
      <c r="C19" s="84"/>
      <c r="D19" s="77"/>
      <c r="E19" s="77"/>
      <c r="F19" s="77"/>
      <c r="G19" s="77"/>
      <c r="H19" s="81"/>
      <c r="I19" s="82"/>
    </row>
    <row r="20" spans="1:10" ht="15.75" x14ac:dyDescent="0.25">
      <c r="A20" s="84"/>
      <c r="B20" s="84"/>
      <c r="C20" s="84"/>
      <c r="D20" s="77"/>
      <c r="E20" s="77"/>
      <c r="F20" s="77"/>
      <c r="G20" s="77"/>
      <c r="H20" s="77"/>
    </row>
    <row r="21" spans="1:10" ht="15.75" x14ac:dyDescent="0.25">
      <c r="A21" s="78" t="s">
        <v>167</v>
      </c>
      <c r="B21" s="78"/>
      <c r="C21" s="78"/>
      <c r="D21" s="78"/>
      <c r="E21" s="90"/>
      <c r="F21" s="77"/>
      <c r="G21" s="77"/>
      <c r="H21" s="81">
        <f>SUM(H23:H27)</f>
        <v>194083.54</v>
      </c>
      <c r="I21" s="82" t="s">
        <v>165</v>
      </c>
    </row>
    <row r="22" spans="1:10" ht="15.75" x14ac:dyDescent="0.25">
      <c r="A22" s="78"/>
      <c r="B22" s="78"/>
      <c r="C22" s="78"/>
      <c r="D22" s="78"/>
      <c r="E22" s="90"/>
      <c r="F22" s="77"/>
      <c r="G22" s="77"/>
      <c r="H22" s="81"/>
      <c r="I22" s="82"/>
    </row>
    <row r="23" spans="1:10" ht="15.75" x14ac:dyDescent="0.25">
      <c r="A23" s="83"/>
      <c r="B23" s="144">
        <v>67121</v>
      </c>
      <c r="C23" s="82" t="s">
        <v>203</v>
      </c>
      <c r="D23" s="84"/>
      <c r="E23" s="77"/>
      <c r="F23" s="77"/>
      <c r="H23" s="141">
        <v>115230.39</v>
      </c>
      <c r="I23" s="82"/>
    </row>
    <row r="24" spans="1:10" ht="15.75" x14ac:dyDescent="0.25">
      <c r="A24" s="83"/>
      <c r="B24" s="144">
        <v>671112</v>
      </c>
      <c r="C24" s="82" t="s">
        <v>168</v>
      </c>
      <c r="D24" s="85"/>
      <c r="E24" s="82"/>
      <c r="F24" s="82"/>
      <c r="H24" s="141">
        <v>5770.6</v>
      </c>
      <c r="I24" s="82"/>
    </row>
    <row r="25" spans="1:10" ht="15.75" x14ac:dyDescent="0.25">
      <c r="A25" s="83"/>
      <c r="B25" s="144">
        <v>671113</v>
      </c>
      <c r="C25" s="82" t="s">
        <v>169</v>
      </c>
      <c r="D25" s="85"/>
      <c r="E25" s="82"/>
      <c r="F25" s="82"/>
      <c r="H25" s="141">
        <v>6630</v>
      </c>
      <c r="I25" s="82"/>
    </row>
    <row r="26" spans="1:10" ht="15.75" x14ac:dyDescent="0.25">
      <c r="A26" s="83"/>
      <c r="B26" s="144">
        <v>671114</v>
      </c>
      <c r="C26" s="82" t="s">
        <v>170</v>
      </c>
      <c r="D26" s="85"/>
      <c r="E26" s="82"/>
      <c r="F26" s="82"/>
      <c r="H26" s="141">
        <v>56452.55</v>
      </c>
      <c r="I26" s="82"/>
    </row>
    <row r="27" spans="1:10" ht="15.75" x14ac:dyDescent="0.25">
      <c r="A27" s="83"/>
      <c r="B27" s="144">
        <v>671117</v>
      </c>
      <c r="C27" s="82" t="s">
        <v>204</v>
      </c>
      <c r="D27" s="85"/>
      <c r="E27" s="82"/>
      <c r="F27" s="82"/>
      <c r="H27" s="141">
        <v>10000</v>
      </c>
      <c r="I27" s="82"/>
    </row>
    <row r="28" spans="1:10" ht="15.75" x14ac:dyDescent="0.25">
      <c r="A28" s="83"/>
      <c r="B28" s="84"/>
      <c r="C28" s="102"/>
      <c r="D28" s="120"/>
      <c r="E28" s="102"/>
      <c r="F28" s="102"/>
      <c r="I28" s="82"/>
    </row>
    <row r="29" spans="1:10" ht="15.75" x14ac:dyDescent="0.25">
      <c r="A29" s="83"/>
      <c r="B29" s="121"/>
      <c r="C29" s="102"/>
      <c r="D29" s="84"/>
      <c r="E29" s="77"/>
      <c r="F29" s="77"/>
      <c r="G29" s="81"/>
      <c r="I29" s="82"/>
    </row>
    <row r="30" spans="1:10" ht="16.5" x14ac:dyDescent="0.3">
      <c r="A30" s="93"/>
      <c r="B30" s="94" t="s">
        <v>55</v>
      </c>
      <c r="C30" s="84"/>
      <c r="D30" s="84"/>
      <c r="E30" s="77"/>
      <c r="F30" s="77"/>
      <c r="G30" s="77"/>
      <c r="H30" s="77"/>
      <c r="I30" s="5"/>
      <c r="J30" s="5"/>
    </row>
    <row r="31" spans="1:10" ht="15.75" x14ac:dyDescent="0.25">
      <c r="A31" s="93"/>
      <c r="B31" s="84"/>
      <c r="C31" s="84"/>
      <c r="D31" s="84"/>
      <c r="E31" s="77"/>
      <c r="F31" s="77"/>
      <c r="G31" s="77"/>
      <c r="H31" s="77"/>
      <c r="I31" s="5"/>
      <c r="J31" s="5"/>
    </row>
    <row r="32" spans="1:10" ht="15.75" x14ac:dyDescent="0.25">
      <c r="A32" s="93"/>
      <c r="B32" s="293" t="s">
        <v>171</v>
      </c>
      <c r="C32" s="122" t="s">
        <v>172</v>
      </c>
      <c r="D32" s="122"/>
      <c r="E32" s="123">
        <v>31111</v>
      </c>
      <c r="F32" s="124">
        <v>31321</v>
      </c>
      <c r="G32" s="147">
        <v>54951.35</v>
      </c>
      <c r="H32" s="296">
        <f>SUM(G32:G34)</f>
        <v>58535.869999999995</v>
      </c>
      <c r="I32" s="5"/>
      <c r="J32" s="5"/>
    </row>
    <row r="33" spans="1:12" ht="15.75" x14ac:dyDescent="0.25">
      <c r="A33" s="93"/>
      <c r="B33" s="294"/>
      <c r="C33" s="122" t="s">
        <v>201</v>
      </c>
      <c r="D33" s="122"/>
      <c r="E33" s="123">
        <v>32121</v>
      </c>
      <c r="F33" s="124"/>
      <c r="G33" s="147">
        <v>1501.2</v>
      </c>
      <c r="H33" s="297"/>
      <c r="I33" s="5"/>
      <c r="J33" s="5" t="s">
        <v>211</v>
      </c>
      <c r="L33" s="16">
        <f>H26-H32</f>
        <v>-2083.3199999999924</v>
      </c>
    </row>
    <row r="34" spans="1:12" ht="15.75" x14ac:dyDescent="0.25">
      <c r="A34" s="93"/>
      <c r="B34" s="295"/>
      <c r="C34" s="125" t="s">
        <v>200</v>
      </c>
      <c r="D34" s="125"/>
      <c r="E34" s="126">
        <v>31216</v>
      </c>
      <c r="F34" s="127"/>
      <c r="G34" s="147">
        <f>1666.66+416.66</f>
        <v>2083.3200000000002</v>
      </c>
      <c r="H34" s="298"/>
      <c r="I34" s="5"/>
      <c r="J34" s="5"/>
    </row>
    <row r="35" spans="1:12" ht="15.75" x14ac:dyDescent="0.25">
      <c r="A35" s="93"/>
      <c r="B35" s="299" t="s">
        <v>173</v>
      </c>
      <c r="C35" s="128" t="s">
        <v>174</v>
      </c>
      <c r="D35" s="128"/>
      <c r="E35" s="129">
        <v>3211</v>
      </c>
      <c r="F35" s="77"/>
      <c r="G35" s="148">
        <v>3910</v>
      </c>
      <c r="H35" s="296">
        <f>SUM(G35:G38)</f>
        <v>6630</v>
      </c>
      <c r="I35" s="5"/>
      <c r="J35" s="5"/>
    </row>
    <row r="36" spans="1:12" ht="15.75" x14ac:dyDescent="0.25">
      <c r="A36" s="77"/>
      <c r="B36" s="299"/>
      <c r="C36" s="125" t="s">
        <v>175</v>
      </c>
      <c r="D36" s="125"/>
      <c r="E36" s="130" t="s">
        <v>176</v>
      </c>
      <c r="F36" s="131"/>
      <c r="G36" s="149">
        <v>480</v>
      </c>
      <c r="H36" s="297"/>
    </row>
    <row r="37" spans="1:12" ht="15.75" x14ac:dyDescent="0.25">
      <c r="A37" s="77"/>
      <c r="B37" s="299"/>
      <c r="C37" s="125" t="s">
        <v>177</v>
      </c>
      <c r="D37" s="125"/>
      <c r="E37" s="130" t="s">
        <v>106</v>
      </c>
      <c r="F37" s="131"/>
      <c r="G37" s="149">
        <v>560</v>
      </c>
      <c r="H37" s="297"/>
    </row>
    <row r="38" spans="1:12" ht="15.75" x14ac:dyDescent="0.25">
      <c r="A38" s="77"/>
      <c r="B38" s="299"/>
      <c r="C38" s="132" t="s">
        <v>179</v>
      </c>
      <c r="D38" s="132"/>
      <c r="E38" s="100" t="s">
        <v>180</v>
      </c>
      <c r="F38" s="133"/>
      <c r="G38" s="150">
        <v>1680</v>
      </c>
      <c r="H38" s="298"/>
    </row>
    <row r="39" spans="1:12" ht="15.75" x14ac:dyDescent="0.25">
      <c r="A39" s="77"/>
      <c r="B39" s="142" t="s">
        <v>181</v>
      </c>
      <c r="C39" s="125" t="s">
        <v>182</v>
      </c>
      <c r="D39" s="125"/>
      <c r="E39" s="130" t="s">
        <v>180</v>
      </c>
      <c r="F39" s="131"/>
      <c r="G39" s="163">
        <v>5770.6</v>
      </c>
      <c r="H39" s="143">
        <f>G39</f>
        <v>5770.6</v>
      </c>
    </row>
    <row r="40" spans="1:12" ht="17.25" customHeight="1" x14ac:dyDescent="0.25">
      <c r="A40" s="77"/>
      <c r="B40" s="145" t="s">
        <v>207</v>
      </c>
      <c r="C40" s="132" t="s">
        <v>203</v>
      </c>
      <c r="D40" s="132"/>
      <c r="E40" s="100" t="s">
        <v>205</v>
      </c>
      <c r="F40" s="133"/>
      <c r="G40" s="151">
        <v>115230.39</v>
      </c>
      <c r="H40" s="146">
        <v>115230.39</v>
      </c>
    </row>
    <row r="41" spans="1:12" ht="15.75" x14ac:dyDescent="0.25">
      <c r="A41" s="77"/>
      <c r="B41" s="135" t="s">
        <v>206</v>
      </c>
      <c r="C41" s="132" t="s">
        <v>208</v>
      </c>
      <c r="D41" s="132"/>
      <c r="E41" s="100" t="s">
        <v>209</v>
      </c>
      <c r="F41" s="133"/>
      <c r="G41" s="151">
        <v>448.58</v>
      </c>
      <c r="H41" s="282">
        <f>G41+G42</f>
        <v>972.03</v>
      </c>
      <c r="J41" t="s">
        <v>212</v>
      </c>
      <c r="L41" s="16">
        <f>H27-H41</f>
        <v>9027.9699999999993</v>
      </c>
    </row>
    <row r="42" spans="1:12" ht="15.75" x14ac:dyDescent="0.25">
      <c r="A42" s="77"/>
      <c r="B42" s="135"/>
      <c r="C42" s="132" t="s">
        <v>148</v>
      </c>
      <c r="D42" s="132"/>
      <c r="E42" s="100" t="s">
        <v>210</v>
      </c>
      <c r="F42" s="133"/>
      <c r="G42" s="151">
        <v>523.45000000000005</v>
      </c>
      <c r="H42" s="283"/>
    </row>
    <row r="43" spans="1:12" ht="15.75" x14ac:dyDescent="0.25">
      <c r="A43" s="77"/>
      <c r="B43" s="99"/>
      <c r="C43" s="99"/>
      <c r="D43" s="99"/>
      <c r="E43" s="101" t="s">
        <v>183</v>
      </c>
      <c r="F43" s="77"/>
      <c r="G43" s="77"/>
      <c r="H43" s="98">
        <f>SUM(H32:H42)</f>
        <v>187138.88999999998</v>
      </c>
      <c r="I43" t="s">
        <v>165</v>
      </c>
      <c r="L43" s="17">
        <f>SUM(L33:L42)</f>
        <v>6944.6500000000069</v>
      </c>
    </row>
    <row r="47" spans="1:12" ht="15.75" x14ac:dyDescent="0.25">
      <c r="A47" s="102" t="s">
        <v>213</v>
      </c>
      <c r="B47" s="77"/>
      <c r="H47" s="16"/>
    </row>
  </sheetData>
  <mergeCells count="7">
    <mergeCell ref="H41:H42"/>
    <mergeCell ref="A3:B5"/>
    <mergeCell ref="C3:F4"/>
    <mergeCell ref="B32:B34"/>
    <mergeCell ref="H32:H34"/>
    <mergeCell ref="B35:B38"/>
    <mergeCell ref="H35:H38"/>
  </mergeCells>
  <pageMargins left="0.51181102362204722" right="0.51181102362204722" top="0.74803149606299213" bottom="0.55118110236220474"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39"/>
  <sheetViews>
    <sheetView topLeftCell="A19" workbookViewId="0">
      <selection activeCell="J34" sqref="J34"/>
    </sheetView>
  </sheetViews>
  <sheetFormatPr defaultRowHeight="15" x14ac:dyDescent="0.25"/>
  <cols>
    <col min="5" max="5" width="10.42578125" customWidth="1"/>
    <col min="7" max="7" width="10.140625" bestFit="1" customWidth="1"/>
    <col min="8" max="8" width="13.5703125" customWidth="1"/>
  </cols>
  <sheetData>
    <row r="3" spans="1:10" x14ac:dyDescent="0.25">
      <c r="A3" s="284" t="s">
        <v>83</v>
      </c>
      <c r="B3" s="284"/>
      <c r="C3" s="300" t="s">
        <v>84</v>
      </c>
      <c r="D3" s="301"/>
      <c r="E3" s="301"/>
      <c r="F3" s="302"/>
      <c r="G3" s="70" t="s">
        <v>85</v>
      </c>
      <c r="H3" s="70"/>
      <c r="I3" s="70"/>
      <c r="J3" s="70"/>
    </row>
    <row r="4" spans="1:10" x14ac:dyDescent="0.25">
      <c r="A4" s="285"/>
      <c r="B4" s="285"/>
      <c r="C4" s="303"/>
      <c r="D4" s="304"/>
      <c r="E4" s="304"/>
      <c r="F4" s="305"/>
      <c r="G4" s="5" t="s">
        <v>184</v>
      </c>
      <c r="H4" s="5"/>
      <c r="I4" s="5"/>
      <c r="J4" s="5"/>
    </row>
    <row r="5" spans="1:10" x14ac:dyDescent="0.25">
      <c r="A5" s="286"/>
      <c r="B5" s="286"/>
      <c r="C5" s="136" t="s">
        <v>87</v>
      </c>
      <c r="D5" s="75"/>
      <c r="E5" s="75"/>
      <c r="F5" s="137"/>
      <c r="G5" s="74" t="s">
        <v>88</v>
      </c>
      <c r="H5" s="75"/>
      <c r="I5" s="75"/>
      <c r="J5" s="75"/>
    </row>
    <row r="6" spans="1:10" x14ac:dyDescent="0.25">
      <c r="A6" s="5"/>
      <c r="B6" s="5" t="s">
        <v>89</v>
      </c>
      <c r="C6" s="5"/>
      <c r="D6" s="5"/>
      <c r="E6" s="5"/>
      <c r="F6" s="5"/>
      <c r="G6" s="5"/>
      <c r="H6" s="5"/>
      <c r="I6" s="5"/>
      <c r="J6" s="5"/>
    </row>
    <row r="7" spans="1:10" x14ac:dyDescent="0.25">
      <c r="A7" s="5"/>
      <c r="B7" s="5"/>
      <c r="C7" s="5"/>
      <c r="D7" s="5"/>
      <c r="E7" s="5"/>
      <c r="F7" s="5"/>
      <c r="G7" s="5"/>
      <c r="H7" s="5"/>
      <c r="I7" s="5"/>
      <c r="J7" s="5"/>
    </row>
    <row r="10" spans="1:10" ht="18" x14ac:dyDescent="0.25">
      <c r="B10" s="76" t="s">
        <v>90</v>
      </c>
      <c r="C10" s="76"/>
      <c r="D10" s="76"/>
      <c r="E10" s="76"/>
      <c r="F10" s="76"/>
    </row>
    <row r="11" spans="1:10" ht="18" x14ac:dyDescent="0.25">
      <c r="B11" s="76"/>
      <c r="C11" s="76"/>
      <c r="D11" s="76" t="s">
        <v>202</v>
      </c>
      <c r="E11" s="76"/>
      <c r="F11" s="76"/>
      <c r="H11" s="5"/>
    </row>
    <row r="12" spans="1:10" ht="18" x14ac:dyDescent="0.25">
      <c r="B12" s="76"/>
      <c r="C12" s="76"/>
      <c r="D12" s="76"/>
      <c r="E12" s="76"/>
      <c r="F12" s="76"/>
      <c r="H12" s="5"/>
    </row>
    <row r="13" spans="1:10" ht="18" x14ac:dyDescent="0.25">
      <c r="B13" s="76"/>
      <c r="C13" s="76"/>
      <c r="D13" s="76"/>
      <c r="E13" s="76"/>
      <c r="F13" s="76"/>
      <c r="H13" s="5"/>
    </row>
    <row r="14" spans="1:10" ht="15.75" x14ac:dyDescent="0.25">
      <c r="A14" s="77"/>
      <c r="B14" s="77"/>
      <c r="C14" s="77"/>
      <c r="D14" s="77"/>
      <c r="E14" s="77"/>
      <c r="F14" s="77"/>
      <c r="G14" s="77"/>
      <c r="H14" s="44"/>
      <c r="I14" s="45"/>
    </row>
    <row r="15" spans="1:10" ht="15.75" x14ac:dyDescent="0.25">
      <c r="A15" s="78" t="s">
        <v>91</v>
      </c>
      <c r="B15" s="78" t="s">
        <v>185</v>
      </c>
      <c r="C15" s="77"/>
      <c r="D15" s="77"/>
      <c r="E15" s="77"/>
      <c r="F15" s="77"/>
      <c r="G15" s="77"/>
      <c r="H15" s="81"/>
      <c r="I15" s="77"/>
      <c r="J15" s="82"/>
    </row>
    <row r="16" spans="1:10" ht="15.75" x14ac:dyDescent="0.25">
      <c r="A16" s="78"/>
      <c r="B16" s="120"/>
      <c r="C16" s="77"/>
      <c r="D16" s="77"/>
      <c r="E16" s="77"/>
      <c r="F16" s="77"/>
      <c r="G16" s="77"/>
      <c r="H16" s="77"/>
      <c r="I16" s="77"/>
    </row>
    <row r="17" spans="1:10" ht="15.75" x14ac:dyDescent="0.25">
      <c r="A17" s="85"/>
      <c r="B17" s="84"/>
      <c r="C17" s="84"/>
      <c r="D17" s="77"/>
      <c r="E17" s="77"/>
      <c r="F17" s="77"/>
      <c r="G17" s="77"/>
      <c r="H17" s="81"/>
      <c r="I17" s="77"/>
      <c r="J17" s="82"/>
    </row>
    <row r="18" spans="1:10" ht="15.75" x14ac:dyDescent="0.25">
      <c r="A18" s="84"/>
      <c r="B18" s="84"/>
      <c r="C18" s="84"/>
      <c r="D18" s="77"/>
      <c r="E18" s="77"/>
      <c r="F18" s="77"/>
      <c r="G18" s="77"/>
      <c r="H18" s="77"/>
      <c r="I18" s="77"/>
    </row>
    <row r="19" spans="1:10" ht="18" x14ac:dyDescent="0.25">
      <c r="A19" s="93" t="s">
        <v>186</v>
      </c>
      <c r="B19" s="138" t="s">
        <v>50</v>
      </c>
      <c r="C19" s="84"/>
      <c r="D19" s="84"/>
      <c r="E19" s="77"/>
      <c r="F19" s="77"/>
      <c r="G19" s="77"/>
      <c r="H19" s="95">
        <f>SUM(F20:F20)</f>
        <v>95000</v>
      </c>
      <c r="I19" s="77"/>
      <c r="J19" s="57"/>
    </row>
    <row r="20" spans="1:10" ht="15.75" x14ac:dyDescent="0.25">
      <c r="A20" s="93"/>
      <c r="B20" s="82" t="s">
        <v>187</v>
      </c>
      <c r="C20" s="84"/>
      <c r="D20" s="84"/>
      <c r="E20" s="77"/>
      <c r="F20" s="306">
        <v>95000</v>
      </c>
      <c r="G20" s="307"/>
      <c r="H20" s="77"/>
      <c r="I20" s="77"/>
      <c r="J20" s="5"/>
    </row>
    <row r="21" spans="1:10" ht="15.75" x14ac:dyDescent="0.25">
      <c r="A21" s="93"/>
      <c r="B21" s="82"/>
      <c r="C21" s="84"/>
      <c r="D21" s="84"/>
      <c r="E21" s="77"/>
      <c r="F21" s="77"/>
      <c r="G21" s="97"/>
      <c r="H21" s="77"/>
      <c r="I21" s="77"/>
      <c r="J21" s="5"/>
    </row>
    <row r="22" spans="1:10" ht="15.75" x14ac:dyDescent="0.25">
      <c r="A22" s="93"/>
      <c r="B22" s="82"/>
      <c r="C22" s="84"/>
      <c r="D22" s="84"/>
      <c r="E22" s="77" t="s">
        <v>196</v>
      </c>
      <c r="F22" s="77"/>
      <c r="G22" s="97"/>
      <c r="H22" s="134">
        <v>95000</v>
      </c>
      <c r="I22" s="77"/>
      <c r="J22" s="5"/>
    </row>
    <row r="23" spans="1:10" ht="15.75" x14ac:dyDescent="0.25">
      <c r="A23" s="93"/>
      <c r="B23" s="82"/>
      <c r="C23" s="84"/>
      <c r="D23" s="84"/>
      <c r="E23" s="77"/>
      <c r="F23" s="77"/>
      <c r="G23" s="97"/>
      <c r="H23" s="77"/>
      <c r="I23" s="77"/>
      <c r="J23" s="5"/>
    </row>
    <row r="24" spans="1:10" ht="15.75" x14ac:dyDescent="0.25">
      <c r="A24" s="93"/>
      <c r="B24" s="82"/>
      <c r="C24" s="84"/>
      <c r="D24" s="84"/>
      <c r="E24" s="77"/>
      <c r="F24" s="77"/>
      <c r="G24" s="97"/>
      <c r="H24" s="77"/>
      <c r="I24" s="77"/>
      <c r="J24" s="5"/>
    </row>
    <row r="25" spans="1:10" ht="18" x14ac:dyDescent="0.25">
      <c r="A25" s="93" t="s">
        <v>188</v>
      </c>
      <c r="B25" s="138" t="s">
        <v>102</v>
      </c>
      <c r="C25" s="84"/>
      <c r="D25" s="84"/>
      <c r="E25" s="77"/>
      <c r="F25" s="77"/>
      <c r="G25" s="97"/>
      <c r="H25" s="98">
        <f>SUM(G27:G35)</f>
        <v>95000</v>
      </c>
      <c r="I25" s="77"/>
      <c r="J25" s="57"/>
    </row>
    <row r="26" spans="1:10" ht="18" x14ac:dyDescent="0.25">
      <c r="A26" s="93"/>
      <c r="B26" s="138"/>
      <c r="C26" s="84"/>
      <c r="D26" s="84"/>
      <c r="E26" s="77"/>
      <c r="F26" s="77"/>
      <c r="G26" s="97"/>
      <c r="H26" s="62"/>
      <c r="I26" s="77"/>
      <c r="J26" s="57"/>
    </row>
    <row r="27" spans="1:10" ht="15.75" x14ac:dyDescent="0.25">
      <c r="A27" s="77"/>
      <c r="B27" s="132" t="s">
        <v>189</v>
      </c>
      <c r="C27" s="132"/>
      <c r="D27" s="132"/>
      <c r="F27" s="100" t="s">
        <v>176</v>
      </c>
      <c r="G27" s="96">
        <v>1437.15</v>
      </c>
      <c r="I27" s="77"/>
    </row>
    <row r="28" spans="1:10" ht="15.75" x14ac:dyDescent="0.25">
      <c r="A28" s="77"/>
      <c r="B28" s="132" t="s">
        <v>197</v>
      </c>
      <c r="C28" s="132"/>
      <c r="D28" s="132"/>
      <c r="F28" s="100" t="s">
        <v>198</v>
      </c>
      <c r="G28" s="96">
        <f>3433.2+125.54+23177.5</f>
        <v>26736.239999999998</v>
      </c>
    </row>
    <row r="29" spans="1:10" ht="15.75" x14ac:dyDescent="0.25">
      <c r="A29" s="77"/>
      <c r="B29" s="132" t="s">
        <v>190</v>
      </c>
      <c r="C29" s="132"/>
      <c r="D29" s="132"/>
      <c r="E29" s="100"/>
      <c r="F29" s="100" t="s">
        <v>191</v>
      </c>
      <c r="G29" s="96">
        <f>2186.51+6660+3413.01</f>
        <v>12259.52</v>
      </c>
    </row>
    <row r="30" spans="1:10" ht="15.75" x14ac:dyDescent="0.25">
      <c r="A30" s="77"/>
      <c r="B30" s="132" t="s">
        <v>192</v>
      </c>
      <c r="C30" s="132"/>
      <c r="D30" s="132"/>
      <c r="E30" s="100"/>
      <c r="F30" s="100" t="s">
        <v>178</v>
      </c>
      <c r="G30" s="96">
        <v>1996</v>
      </c>
    </row>
    <row r="31" spans="1:10" ht="15.75" x14ac:dyDescent="0.25">
      <c r="A31" s="77"/>
      <c r="B31" s="132" t="s">
        <v>215</v>
      </c>
      <c r="C31" s="132"/>
      <c r="D31" s="132"/>
      <c r="E31" s="100"/>
      <c r="F31" s="100" t="s">
        <v>214</v>
      </c>
      <c r="G31" s="96">
        <v>1000</v>
      </c>
    </row>
    <row r="32" spans="1:10" ht="15.75" x14ac:dyDescent="0.25">
      <c r="A32" s="77"/>
      <c r="B32" s="132" t="s">
        <v>217</v>
      </c>
      <c r="C32" s="132"/>
      <c r="D32" s="132"/>
      <c r="E32" s="100"/>
      <c r="F32" s="100" t="s">
        <v>216</v>
      </c>
      <c r="G32" s="96">
        <v>33983.19</v>
      </c>
    </row>
    <row r="33" spans="1:8" ht="15.75" x14ac:dyDescent="0.25">
      <c r="A33" s="77"/>
      <c r="B33" s="132" t="s">
        <v>219</v>
      </c>
      <c r="C33" s="132"/>
      <c r="D33" s="132"/>
      <c r="F33" s="100" t="s">
        <v>193</v>
      </c>
      <c r="G33" s="96">
        <f>8034.81+547.95</f>
        <v>8582.76</v>
      </c>
    </row>
    <row r="34" spans="1:8" ht="15.75" x14ac:dyDescent="0.25">
      <c r="A34" s="77"/>
      <c r="B34" s="132" t="s">
        <v>194</v>
      </c>
      <c r="C34" s="132"/>
      <c r="D34" s="132"/>
      <c r="E34" s="100"/>
      <c r="F34" s="100" t="s">
        <v>195</v>
      </c>
      <c r="G34" s="96">
        <v>505.14</v>
      </c>
    </row>
    <row r="35" spans="1:8" ht="15.75" x14ac:dyDescent="0.25">
      <c r="B35" s="132" t="s">
        <v>220</v>
      </c>
      <c r="F35" s="152">
        <v>4262</v>
      </c>
      <c r="G35" s="153">
        <v>8500</v>
      </c>
    </row>
    <row r="36" spans="1:8" ht="25.5" customHeight="1" x14ac:dyDescent="0.25">
      <c r="E36" s="139" t="s">
        <v>199</v>
      </c>
      <c r="H36" s="140">
        <f>G27+G28+G29+G30+G31+G32+G33+G34+G35</f>
        <v>95000</v>
      </c>
    </row>
    <row r="37" spans="1:8" ht="15.75" x14ac:dyDescent="0.25">
      <c r="B37" s="77"/>
      <c r="H37" s="16"/>
    </row>
    <row r="38" spans="1:8" ht="15.75" x14ac:dyDescent="0.25">
      <c r="A38" s="102" t="s">
        <v>213</v>
      </c>
      <c r="B38" s="77"/>
      <c r="H38" s="16"/>
    </row>
    <row r="39" spans="1:8" ht="15.75" x14ac:dyDescent="0.25">
      <c r="B39" s="77"/>
      <c r="H39" s="16"/>
    </row>
  </sheetData>
  <mergeCells count="3">
    <mergeCell ref="A3:B5"/>
    <mergeCell ref="C3:F4"/>
    <mergeCell ref="F20:G20"/>
  </mergeCells>
  <pageMargins left="0.70866141732283472" right="0.5118110236220472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topLeftCell="A4" zoomScaleNormal="100" workbookViewId="0">
      <selection activeCell="H24" sqref="H24"/>
    </sheetView>
  </sheetViews>
  <sheetFormatPr defaultRowHeight="15" x14ac:dyDescent="0.25"/>
  <cols>
    <col min="1" max="1" width="16.42578125" customWidth="1"/>
    <col min="5" max="5" width="11.42578125" bestFit="1" customWidth="1"/>
    <col min="7" max="7" width="10.140625" bestFit="1" customWidth="1"/>
    <col min="8" max="8" width="15.28515625" bestFit="1" customWidth="1"/>
  </cols>
  <sheetData>
    <row r="1" spans="1:11" x14ac:dyDescent="0.25">
      <c r="A1" s="284" t="s">
        <v>83</v>
      </c>
      <c r="B1" s="284"/>
      <c r="C1" s="287" t="s">
        <v>84</v>
      </c>
      <c r="D1" s="288"/>
      <c r="E1" s="288"/>
      <c r="F1" s="289"/>
      <c r="G1" s="70" t="s">
        <v>85</v>
      </c>
      <c r="H1" s="70"/>
      <c r="I1" s="70"/>
      <c r="J1" s="5"/>
    </row>
    <row r="2" spans="1:11" x14ac:dyDescent="0.25">
      <c r="A2" s="285"/>
      <c r="B2" s="285"/>
      <c r="C2" s="290"/>
      <c r="D2" s="291"/>
      <c r="E2" s="291"/>
      <c r="F2" s="292"/>
      <c r="G2" s="57" t="s">
        <v>86</v>
      </c>
      <c r="H2" s="5"/>
      <c r="I2" s="5"/>
      <c r="J2" s="5"/>
    </row>
    <row r="3" spans="1:11" x14ac:dyDescent="0.25">
      <c r="A3" s="286"/>
      <c r="B3" s="286"/>
      <c r="C3" s="71" t="s">
        <v>87</v>
      </c>
      <c r="D3" s="72"/>
      <c r="E3" s="72"/>
      <c r="F3" s="73"/>
      <c r="G3" s="74" t="s">
        <v>88</v>
      </c>
      <c r="H3" s="75"/>
      <c r="I3" s="75"/>
      <c r="J3" s="5"/>
    </row>
    <row r="4" spans="1:11" x14ac:dyDescent="0.25">
      <c r="A4" s="5"/>
      <c r="B4" s="5" t="s">
        <v>89</v>
      </c>
      <c r="C4" s="5"/>
      <c r="D4" s="5"/>
      <c r="E4" s="5"/>
      <c r="F4" s="5"/>
      <c r="G4" s="5"/>
      <c r="H4" s="5"/>
      <c r="I4" s="5"/>
      <c r="J4" s="5"/>
    </row>
    <row r="5" spans="1:11" x14ac:dyDescent="0.25">
      <c r="A5" s="5"/>
      <c r="B5" s="5"/>
      <c r="C5" s="5"/>
      <c r="D5" s="5"/>
      <c r="E5" s="5"/>
      <c r="F5" s="5"/>
      <c r="G5" s="5"/>
      <c r="H5" s="5"/>
      <c r="I5" s="5"/>
      <c r="J5" s="5"/>
    </row>
    <row r="6" spans="1:11" ht="18" x14ac:dyDescent="0.25">
      <c r="B6" s="76" t="s">
        <v>90</v>
      </c>
      <c r="C6" s="76"/>
      <c r="D6" s="76"/>
      <c r="E6" s="76"/>
      <c r="F6" s="76"/>
    </row>
    <row r="7" spans="1:11" ht="18" x14ac:dyDescent="0.25">
      <c r="B7" s="76"/>
      <c r="C7" s="76"/>
      <c r="D7" s="76" t="s">
        <v>202</v>
      </c>
      <c r="E7" s="76"/>
      <c r="F7" s="76"/>
      <c r="H7" s="5"/>
    </row>
    <row r="8" spans="1:11" ht="18" x14ac:dyDescent="0.25">
      <c r="B8" s="76"/>
      <c r="C8" s="76"/>
      <c r="D8" s="76"/>
      <c r="E8" s="76"/>
      <c r="F8" s="76"/>
      <c r="H8" s="5"/>
    </row>
    <row r="9" spans="1:11" ht="15.75" x14ac:dyDescent="0.25">
      <c r="A9" s="77"/>
      <c r="B9" s="77"/>
      <c r="C9" s="77"/>
      <c r="D9" s="77"/>
      <c r="E9" s="77"/>
      <c r="F9" s="77"/>
      <c r="G9" s="77"/>
      <c r="H9" s="44"/>
      <c r="I9" s="45"/>
    </row>
    <row r="10" spans="1:11" ht="15.75" x14ac:dyDescent="0.25">
      <c r="A10" s="78" t="s">
        <v>91</v>
      </c>
      <c r="B10" s="79" t="s">
        <v>92</v>
      </c>
      <c r="C10" s="80"/>
      <c r="D10" s="80"/>
      <c r="E10" s="80"/>
      <c r="F10" s="80"/>
      <c r="G10" s="77" t="s">
        <v>93</v>
      </c>
      <c r="H10" s="81">
        <v>6287972.75</v>
      </c>
      <c r="I10" s="77" t="s">
        <v>94</v>
      </c>
      <c r="J10" s="82"/>
    </row>
    <row r="11" spans="1:11" ht="15.75" x14ac:dyDescent="0.25">
      <c r="A11" s="78"/>
      <c r="B11" s="77"/>
      <c r="C11" s="77"/>
      <c r="D11" s="77"/>
      <c r="E11" s="77"/>
      <c r="F11" s="77"/>
      <c r="G11" s="77"/>
      <c r="H11" s="77"/>
      <c r="I11" s="77"/>
      <c r="K11" s="16"/>
    </row>
    <row r="12" spans="1:11" ht="15.75" x14ac:dyDescent="0.25">
      <c r="A12" s="83" t="s">
        <v>95</v>
      </c>
      <c r="B12" s="84"/>
      <c r="C12" s="84"/>
      <c r="D12" s="77"/>
      <c r="E12" s="77"/>
      <c r="F12" s="77"/>
      <c r="G12" s="77"/>
      <c r="H12" s="81">
        <f>SUM(F15:F18)</f>
        <v>6287972.75</v>
      </c>
      <c r="I12" s="77" t="s">
        <v>94</v>
      </c>
      <c r="J12" s="82"/>
    </row>
    <row r="13" spans="1:11" ht="15.75" x14ac:dyDescent="0.25">
      <c r="A13" s="83"/>
      <c r="B13" s="84"/>
      <c r="C13" s="84"/>
      <c r="D13" s="77"/>
      <c r="E13" s="77"/>
      <c r="F13" s="77"/>
      <c r="G13" s="77"/>
      <c r="H13" s="81"/>
      <c r="I13" s="77"/>
      <c r="J13" s="82"/>
    </row>
    <row r="14" spans="1:11" ht="15.75" x14ac:dyDescent="0.25">
      <c r="A14" s="85"/>
      <c r="B14" s="84"/>
      <c r="C14" s="86" t="s">
        <v>50</v>
      </c>
      <c r="D14" s="77"/>
      <c r="E14" s="77"/>
      <c r="F14" s="77"/>
      <c r="G14" s="77"/>
      <c r="H14" s="87" t="s">
        <v>55</v>
      </c>
      <c r="I14" s="77"/>
      <c r="J14" s="82"/>
    </row>
    <row r="15" spans="1:11" ht="15.75" x14ac:dyDescent="0.25">
      <c r="A15" s="85"/>
      <c r="B15" s="88" t="s">
        <v>96</v>
      </c>
      <c r="C15" s="89"/>
      <c r="D15" s="89"/>
      <c r="E15" s="53"/>
      <c r="F15" s="308">
        <v>5177717.59</v>
      </c>
      <c r="G15" s="309"/>
      <c r="H15" s="310">
        <f>4243186.75+550255.68+167043.39+33597.86+117683.04+65950.87</f>
        <v>5177717.59</v>
      </c>
      <c r="I15" s="311"/>
      <c r="J15" s="82"/>
    </row>
    <row r="16" spans="1:11" ht="15.75" x14ac:dyDescent="0.25">
      <c r="A16" s="85"/>
      <c r="B16" s="90" t="s">
        <v>97</v>
      </c>
      <c r="C16" s="77"/>
      <c r="D16" s="77"/>
      <c r="F16" s="308">
        <v>857307.4</v>
      </c>
      <c r="G16" s="309"/>
      <c r="H16" s="310">
        <f>847929.35+2131.35+7246.7</f>
        <v>857307.39999999991</v>
      </c>
      <c r="I16" s="311"/>
      <c r="J16" s="82"/>
    </row>
    <row r="17" spans="1:10" ht="15.75" x14ac:dyDescent="0.25">
      <c r="A17" s="85"/>
      <c r="B17" s="90" t="s">
        <v>98</v>
      </c>
      <c r="C17" s="77"/>
      <c r="D17" s="77"/>
      <c r="F17" s="308">
        <v>226133.88</v>
      </c>
      <c r="G17" s="309"/>
      <c r="H17" s="310">
        <f>29949.76+77500+34005.25+7269.67+65000+12409.2</f>
        <v>226133.88000000003</v>
      </c>
      <c r="I17" s="311"/>
      <c r="J17" s="82"/>
    </row>
    <row r="18" spans="1:10" ht="15.75" x14ac:dyDescent="0.25">
      <c r="A18" s="85"/>
      <c r="B18" s="90" t="s">
        <v>99</v>
      </c>
      <c r="C18" s="77"/>
      <c r="D18" s="77"/>
      <c r="F18" s="308">
        <v>26813.88</v>
      </c>
      <c r="G18" s="309"/>
      <c r="H18" s="310">
        <v>26813.88</v>
      </c>
      <c r="I18" s="311"/>
      <c r="J18" s="82"/>
    </row>
    <row r="19" spans="1:10" ht="15.75" x14ac:dyDescent="0.25">
      <c r="A19" s="84"/>
      <c r="B19" s="84"/>
      <c r="C19" s="84"/>
      <c r="D19" s="77"/>
      <c r="E19" s="77"/>
      <c r="F19" s="77"/>
      <c r="G19" s="77"/>
      <c r="H19" s="77"/>
      <c r="I19" s="77"/>
    </row>
    <row r="20" spans="1:10" ht="15.75" x14ac:dyDescent="0.25">
      <c r="B20" s="84"/>
      <c r="C20" s="84"/>
      <c r="D20" s="84" t="s">
        <v>100</v>
      </c>
      <c r="E20" s="77"/>
      <c r="F20" s="312">
        <f>SUM(F15:F18)</f>
        <v>6287972.75</v>
      </c>
      <c r="G20" s="313"/>
      <c r="H20" s="312">
        <f>SUM(H15:H18)</f>
        <v>6287972.75</v>
      </c>
      <c r="I20" s="313"/>
    </row>
    <row r="21" spans="1:10" ht="15.75" x14ac:dyDescent="0.25">
      <c r="A21" s="84"/>
      <c r="B21" s="84"/>
      <c r="C21" s="84"/>
      <c r="D21" s="77"/>
      <c r="E21" s="77"/>
      <c r="F21" s="91"/>
      <c r="G21" s="92"/>
      <c r="H21" s="91"/>
      <c r="I21" s="92"/>
    </row>
    <row r="22" spans="1:10" ht="15.75" x14ac:dyDescent="0.25">
      <c r="A22" s="83" t="s">
        <v>101</v>
      </c>
      <c r="B22" s="84"/>
      <c r="C22" s="84"/>
      <c r="D22" s="84"/>
      <c r="E22" s="77"/>
      <c r="F22" s="77"/>
      <c r="G22" s="77"/>
      <c r="H22" s="81"/>
      <c r="I22" s="77"/>
      <c r="J22" s="82"/>
    </row>
    <row r="23" spans="1:10" ht="15.75" x14ac:dyDescent="0.25">
      <c r="A23" s="83"/>
      <c r="B23" s="84"/>
      <c r="C23" s="84"/>
      <c r="D23" s="84"/>
      <c r="E23" s="77"/>
      <c r="F23" s="77"/>
      <c r="G23" s="77"/>
      <c r="H23" s="81"/>
      <c r="I23" s="77"/>
      <c r="J23" s="82"/>
    </row>
    <row r="24" spans="1:10" ht="16.5" x14ac:dyDescent="0.3">
      <c r="A24" s="93"/>
      <c r="B24" s="94" t="s">
        <v>50</v>
      </c>
      <c r="C24" s="84"/>
      <c r="D24" s="84"/>
      <c r="E24" s="77"/>
      <c r="F24" s="77"/>
      <c r="G24" s="77"/>
      <c r="H24" s="95">
        <f>G25+G26+G27+G28+G29+G30+G31+G32</f>
        <v>77993.09</v>
      </c>
      <c r="I24" s="77" t="s">
        <v>94</v>
      </c>
      <c r="J24" s="57"/>
    </row>
    <row r="25" spans="1:10" ht="15.75" x14ac:dyDescent="0.25">
      <c r="A25" s="93"/>
      <c r="B25" s="82" t="s">
        <v>108</v>
      </c>
      <c r="C25" s="84"/>
      <c r="D25" s="84"/>
      <c r="E25" s="77"/>
      <c r="F25" s="77"/>
      <c r="G25" s="96">
        <v>1000</v>
      </c>
      <c r="H25" s="77"/>
      <c r="I25" s="77"/>
      <c r="J25" s="5"/>
    </row>
    <row r="26" spans="1:10" ht="15.75" x14ac:dyDescent="0.25">
      <c r="A26" s="93"/>
      <c r="B26" s="82" t="s">
        <v>109</v>
      </c>
      <c r="C26" s="84"/>
      <c r="D26" s="84"/>
      <c r="E26" s="77"/>
      <c r="F26" s="77"/>
      <c r="G26" s="96">
        <v>2000</v>
      </c>
      <c r="H26" s="77"/>
      <c r="I26" s="77"/>
      <c r="J26" s="5"/>
    </row>
    <row r="27" spans="1:10" ht="15.75" x14ac:dyDescent="0.25">
      <c r="A27" s="93"/>
      <c r="B27" s="82" t="s">
        <v>110</v>
      </c>
      <c r="C27" s="84"/>
      <c r="D27" s="84"/>
      <c r="E27" s="77"/>
      <c r="F27" s="77"/>
      <c r="G27" s="96">
        <v>1039</v>
      </c>
      <c r="H27" s="77"/>
      <c r="I27" s="77"/>
      <c r="J27" s="5"/>
    </row>
    <row r="28" spans="1:10" ht="15.75" x14ac:dyDescent="0.25">
      <c r="A28" s="93"/>
      <c r="B28" s="82" t="s">
        <v>221</v>
      </c>
      <c r="C28" s="84"/>
      <c r="D28" s="84"/>
      <c r="E28" s="77"/>
      <c r="F28" s="77"/>
      <c r="G28" s="96">
        <v>33900</v>
      </c>
      <c r="H28" s="77"/>
      <c r="I28" s="77"/>
      <c r="J28" s="5"/>
    </row>
    <row r="29" spans="1:10" ht="15.75" x14ac:dyDescent="0.25">
      <c r="A29" s="93"/>
      <c r="B29" s="82" t="s">
        <v>222</v>
      </c>
      <c r="C29" s="84"/>
      <c r="D29" s="84"/>
      <c r="E29" s="77"/>
      <c r="F29" s="77"/>
      <c r="G29" s="96">
        <v>2500</v>
      </c>
      <c r="H29" s="77"/>
      <c r="I29" s="77"/>
      <c r="J29" s="5"/>
    </row>
    <row r="30" spans="1:10" ht="15.75" x14ac:dyDescent="0.25">
      <c r="A30" s="93"/>
      <c r="B30" s="82" t="s">
        <v>223</v>
      </c>
      <c r="C30" s="84"/>
      <c r="D30" s="84"/>
      <c r="E30" s="77"/>
      <c r="F30" s="77"/>
      <c r="G30" s="96">
        <v>30600</v>
      </c>
      <c r="H30" s="77"/>
      <c r="I30" s="77"/>
      <c r="J30" s="5"/>
    </row>
    <row r="31" spans="1:10" ht="15.75" x14ac:dyDescent="0.25">
      <c r="A31" s="93"/>
      <c r="B31" s="82" t="s">
        <v>224</v>
      </c>
      <c r="C31" s="84"/>
      <c r="D31" s="84"/>
      <c r="E31" s="77"/>
      <c r="F31" s="77"/>
      <c r="G31" s="61">
        <f>5181.07+2372.58</f>
        <v>7553.65</v>
      </c>
      <c r="H31" s="77"/>
      <c r="I31" s="77"/>
      <c r="J31" s="5"/>
    </row>
    <row r="32" spans="1:10" ht="15.75" x14ac:dyDescent="0.25">
      <c r="A32" s="93"/>
      <c r="B32" s="82" t="s">
        <v>225</v>
      </c>
      <c r="C32" s="84"/>
      <c r="D32" s="84"/>
      <c r="E32" s="77"/>
      <c r="F32" s="77"/>
      <c r="G32" s="61">
        <v>-599.55999999999995</v>
      </c>
      <c r="H32" s="77"/>
      <c r="I32" s="77"/>
      <c r="J32" s="5"/>
    </row>
    <row r="33" spans="1:10" ht="15.75" x14ac:dyDescent="0.25">
      <c r="A33" s="93"/>
      <c r="B33" s="111"/>
      <c r="C33" s="84"/>
      <c r="D33" s="84"/>
      <c r="E33" s="77"/>
      <c r="F33" s="77"/>
      <c r="G33" s="61"/>
      <c r="H33" s="77"/>
      <c r="I33" s="77"/>
      <c r="J33" s="5"/>
    </row>
    <row r="34" spans="1:10" ht="15.75" x14ac:dyDescent="0.25">
      <c r="A34" s="93"/>
      <c r="B34" s="82"/>
      <c r="C34" s="84"/>
      <c r="D34" s="84"/>
      <c r="E34" s="77"/>
      <c r="F34" s="77"/>
      <c r="G34" s="97"/>
      <c r="H34" s="77"/>
      <c r="I34" s="77"/>
      <c r="J34" s="5"/>
    </row>
    <row r="35" spans="1:10" ht="16.5" x14ac:dyDescent="0.3">
      <c r="A35" s="93"/>
      <c r="B35" s="94" t="s">
        <v>102</v>
      </c>
      <c r="C35" s="84"/>
      <c r="D35" s="84"/>
      <c r="E35" s="77"/>
      <c r="F35" s="77"/>
      <c r="G35" s="97"/>
      <c r="H35" s="98">
        <f>SUM(G36:G43)</f>
        <v>50115.119999999995</v>
      </c>
      <c r="I35" s="77" t="s">
        <v>94</v>
      </c>
      <c r="J35" s="57"/>
    </row>
    <row r="36" spans="1:10" ht="15.75" x14ac:dyDescent="0.25">
      <c r="A36" s="77"/>
      <c r="B36" s="99" t="s">
        <v>103</v>
      </c>
      <c r="C36" s="99"/>
      <c r="D36" s="99"/>
      <c r="E36" s="100" t="s">
        <v>104</v>
      </c>
      <c r="F36" s="100"/>
      <c r="G36" s="96">
        <f>799+240</f>
        <v>1039</v>
      </c>
    </row>
    <row r="37" spans="1:10" ht="15.75" x14ac:dyDescent="0.25">
      <c r="A37" s="77"/>
      <c r="B37" s="99" t="s">
        <v>227</v>
      </c>
      <c r="C37" s="99"/>
      <c r="D37" s="99"/>
      <c r="E37" s="100" t="s">
        <v>176</v>
      </c>
      <c r="F37" s="100"/>
      <c r="G37" s="96">
        <v>106</v>
      </c>
    </row>
    <row r="38" spans="1:10" ht="15.75" x14ac:dyDescent="0.25">
      <c r="A38" s="77"/>
      <c r="B38" s="99" t="s">
        <v>228</v>
      </c>
      <c r="C38" s="99"/>
      <c r="D38" s="99"/>
      <c r="E38" s="100" t="s">
        <v>226</v>
      </c>
      <c r="F38" s="100"/>
      <c r="G38" s="96">
        <v>2615.46</v>
      </c>
    </row>
    <row r="39" spans="1:10" ht="15.75" x14ac:dyDescent="0.25">
      <c r="A39" s="77"/>
      <c r="B39" s="99" t="s">
        <v>105</v>
      </c>
      <c r="C39" s="99"/>
      <c r="D39" s="99"/>
      <c r="E39" s="100" t="s">
        <v>106</v>
      </c>
      <c r="F39" s="100"/>
      <c r="G39" s="96">
        <v>502.03</v>
      </c>
    </row>
    <row r="40" spans="1:10" ht="15.75" x14ac:dyDescent="0.25">
      <c r="A40" s="77"/>
      <c r="B40" s="99" t="s">
        <v>229</v>
      </c>
      <c r="C40" s="99"/>
      <c r="D40" s="99"/>
      <c r="E40" s="100" t="s">
        <v>232</v>
      </c>
      <c r="F40" s="100"/>
      <c r="G40" s="61">
        <v>914</v>
      </c>
    </row>
    <row r="41" spans="1:10" ht="15.75" x14ac:dyDescent="0.25">
      <c r="A41" s="77"/>
      <c r="B41" s="99" t="s">
        <v>218</v>
      </c>
      <c r="C41" s="99"/>
      <c r="D41" s="99"/>
      <c r="E41" s="100" t="s">
        <v>233</v>
      </c>
      <c r="F41" s="100"/>
      <c r="G41" s="61">
        <v>12959.41</v>
      </c>
    </row>
    <row r="42" spans="1:10" ht="15.75" x14ac:dyDescent="0.25">
      <c r="A42" s="77"/>
      <c r="B42" s="99" t="s">
        <v>230</v>
      </c>
      <c r="C42" s="99"/>
      <c r="D42" s="99"/>
      <c r="E42" s="100" t="s">
        <v>234</v>
      </c>
      <c r="F42" s="100"/>
      <c r="G42" s="61">
        <v>25025.13</v>
      </c>
    </row>
    <row r="43" spans="1:10" ht="15.75" x14ac:dyDescent="0.25">
      <c r="A43" s="77"/>
      <c r="B43" s="99" t="s">
        <v>231</v>
      </c>
      <c r="C43" s="99"/>
      <c r="D43" s="99"/>
      <c r="E43" s="100" t="s">
        <v>235</v>
      </c>
      <c r="F43" s="100"/>
      <c r="G43" s="61">
        <v>6954.09</v>
      </c>
    </row>
    <row r="44" spans="1:10" ht="15.75" x14ac:dyDescent="0.25">
      <c r="A44" s="77"/>
      <c r="B44" s="99"/>
      <c r="C44" s="99"/>
      <c r="D44" s="99"/>
      <c r="E44" s="100"/>
      <c r="F44" s="100"/>
      <c r="G44" s="61"/>
    </row>
    <row r="45" spans="1:10" ht="15.75" x14ac:dyDescent="0.25">
      <c r="A45" s="77"/>
      <c r="B45" s="99"/>
      <c r="C45" s="99"/>
      <c r="D45" s="99"/>
      <c r="E45" s="101"/>
      <c r="F45" s="101"/>
      <c r="G45" s="77"/>
      <c r="I45" s="77"/>
    </row>
    <row r="46" spans="1:10" ht="16.5" x14ac:dyDescent="0.3">
      <c r="A46" s="94" t="s">
        <v>107</v>
      </c>
      <c r="B46" s="99"/>
      <c r="C46" s="99"/>
      <c r="D46" s="99"/>
      <c r="E46" s="101"/>
      <c r="F46" s="101"/>
      <c r="G46" s="77"/>
      <c r="H46" s="95">
        <f>SUM(H24-H35)</f>
        <v>27877.97</v>
      </c>
      <c r="I46" s="77" t="s">
        <v>94</v>
      </c>
    </row>
    <row r="47" spans="1:10" ht="16.5" x14ac:dyDescent="0.3">
      <c r="A47" s="94"/>
      <c r="B47" s="99"/>
      <c r="C47" s="99"/>
      <c r="D47" s="99"/>
      <c r="E47" s="101"/>
      <c r="F47" s="101"/>
      <c r="G47" s="77"/>
      <c r="H47" s="154"/>
      <c r="I47" s="77"/>
    </row>
    <row r="48" spans="1:10" ht="32.25" x14ac:dyDescent="0.3">
      <c r="A48" s="155" t="s">
        <v>238</v>
      </c>
      <c r="B48" s="155" t="s">
        <v>236</v>
      </c>
      <c r="C48" s="156" t="s">
        <v>237</v>
      </c>
      <c r="D48" s="157" t="s">
        <v>240</v>
      </c>
      <c r="E48" s="101"/>
      <c r="F48" s="101"/>
      <c r="G48" s="77"/>
      <c r="H48" s="154"/>
      <c r="I48" s="77"/>
    </row>
    <row r="49" spans="1:9" ht="15.75" x14ac:dyDescent="0.25">
      <c r="A49" s="132" t="s">
        <v>246</v>
      </c>
      <c r="B49" s="158">
        <v>2000</v>
      </c>
      <c r="C49" s="158">
        <f>106+102.61</f>
        <v>208.61</v>
      </c>
      <c r="D49" s="158">
        <f>B49-C49</f>
        <v>1791.3899999999999</v>
      </c>
      <c r="E49" s="101"/>
      <c r="F49" s="101"/>
      <c r="G49" s="77"/>
      <c r="H49" s="154"/>
      <c r="I49" s="77"/>
    </row>
    <row r="50" spans="1:9" ht="15.75" x14ac:dyDescent="0.25">
      <c r="A50" s="132" t="s">
        <v>239</v>
      </c>
      <c r="B50" s="158">
        <v>1000</v>
      </c>
      <c r="C50" s="158">
        <f>399.42</f>
        <v>399.42</v>
      </c>
      <c r="D50" s="158">
        <f t="shared" ref="D50:D56" si="0">B50-C50</f>
        <v>600.57999999999993</v>
      </c>
      <c r="E50" s="101"/>
      <c r="F50" s="101"/>
      <c r="G50" s="77"/>
      <c r="H50" s="154"/>
      <c r="I50" s="77"/>
    </row>
    <row r="51" spans="1:9" ht="15.75" x14ac:dyDescent="0.25">
      <c r="A51" s="132" t="s">
        <v>241</v>
      </c>
      <c r="B51" s="158">
        <v>33900</v>
      </c>
      <c r="C51" s="158">
        <v>33900</v>
      </c>
      <c r="D51" s="158">
        <f t="shared" si="0"/>
        <v>0</v>
      </c>
      <c r="E51" s="101"/>
      <c r="F51" s="101"/>
      <c r="G51" s="77"/>
      <c r="H51" s="154"/>
      <c r="I51" s="77"/>
    </row>
    <row r="52" spans="1:9" ht="15.75" x14ac:dyDescent="0.25">
      <c r="A52" s="132" t="s">
        <v>242</v>
      </c>
      <c r="B52" s="158">
        <v>2500</v>
      </c>
      <c r="C52" s="158">
        <v>914</v>
      </c>
      <c r="D52" s="158">
        <f t="shared" si="0"/>
        <v>1586</v>
      </c>
      <c r="E52" s="101"/>
      <c r="F52" s="101"/>
      <c r="G52" s="77"/>
      <c r="H52" s="154"/>
      <c r="I52" s="77"/>
    </row>
    <row r="53" spans="1:9" ht="15.75" x14ac:dyDescent="0.25">
      <c r="A53" s="132" t="s">
        <v>230</v>
      </c>
      <c r="B53" s="158">
        <v>30600</v>
      </c>
      <c r="C53" s="158">
        <v>0</v>
      </c>
      <c r="D53" s="158">
        <f t="shared" si="0"/>
        <v>30600</v>
      </c>
      <c r="E53" s="101"/>
      <c r="F53" s="101"/>
      <c r="G53" s="77"/>
      <c r="H53" s="154"/>
      <c r="I53" s="77"/>
    </row>
    <row r="54" spans="1:9" ht="15.75" x14ac:dyDescent="0.25">
      <c r="A54" s="132" t="s">
        <v>243</v>
      </c>
      <c r="B54" s="158">
        <v>5181.07</v>
      </c>
      <c r="C54" s="158">
        <v>5181.07</v>
      </c>
      <c r="D54" s="158">
        <f t="shared" si="0"/>
        <v>0</v>
      </c>
      <c r="E54" s="101"/>
      <c r="F54" s="101"/>
      <c r="G54" s="77"/>
      <c r="H54" s="154"/>
      <c r="I54" s="77"/>
    </row>
    <row r="55" spans="1:9" ht="15.75" x14ac:dyDescent="0.25">
      <c r="A55" s="132" t="s">
        <v>244</v>
      </c>
      <c r="B55" s="158">
        <v>2372.58</v>
      </c>
      <c r="C55" s="158">
        <v>2372.58</v>
      </c>
      <c r="D55" s="158">
        <f t="shared" si="0"/>
        <v>0</v>
      </c>
      <c r="E55" s="101"/>
      <c r="F55" s="101"/>
      <c r="G55" s="77"/>
      <c r="H55" s="154"/>
      <c r="I55" s="77"/>
    </row>
    <row r="56" spans="1:9" ht="15.75" x14ac:dyDescent="0.25">
      <c r="A56" s="132" t="s">
        <v>245</v>
      </c>
      <c r="B56" s="160">
        <v>-599.55999999999995</v>
      </c>
      <c r="C56" s="160">
        <v>-599.55999999999995</v>
      </c>
      <c r="D56" s="160">
        <f t="shared" si="0"/>
        <v>0</v>
      </c>
      <c r="E56" s="101"/>
      <c r="F56" s="101"/>
      <c r="G56" s="77"/>
      <c r="H56" s="154"/>
      <c r="I56" s="77"/>
    </row>
    <row r="57" spans="1:9" ht="15.75" x14ac:dyDescent="0.25">
      <c r="A57" s="77"/>
      <c r="B57" s="158">
        <f>SUM(B49:B56)</f>
        <v>76954.090000000011</v>
      </c>
      <c r="C57" s="158">
        <f>SUM(C49:C56)</f>
        <v>42376.12</v>
      </c>
      <c r="D57" s="158">
        <f>B57-C57</f>
        <v>34577.970000000008</v>
      </c>
      <c r="E57" s="159"/>
      <c r="F57" s="101"/>
      <c r="G57" s="77"/>
      <c r="H57" s="77"/>
      <c r="I57" s="77"/>
    </row>
    <row r="58" spans="1:9" ht="15.75" x14ac:dyDescent="0.25">
      <c r="A58" s="77"/>
      <c r="B58" s="158"/>
      <c r="C58" s="158"/>
      <c r="D58" s="158">
        <v>6700</v>
      </c>
      <c r="E58" s="161" t="s">
        <v>247</v>
      </c>
      <c r="F58" s="101"/>
      <c r="G58" s="77"/>
      <c r="H58" s="77"/>
      <c r="I58" s="77"/>
    </row>
    <row r="59" spans="1:9" ht="15.75" x14ac:dyDescent="0.25">
      <c r="A59" s="77"/>
      <c r="B59" s="158"/>
      <c r="C59" s="158"/>
      <c r="D59" s="162">
        <f>D57-D58</f>
        <v>27877.970000000008</v>
      </c>
      <c r="E59" s="159"/>
      <c r="F59" s="101"/>
      <c r="G59" s="77"/>
      <c r="H59" s="77"/>
      <c r="I59" s="77"/>
    </row>
    <row r="60" spans="1:9" ht="15.75" x14ac:dyDescent="0.25">
      <c r="A60" s="77"/>
      <c r="B60" s="158"/>
      <c r="C60" s="158"/>
      <c r="D60" s="162"/>
      <c r="E60" s="159"/>
      <c r="F60" s="101"/>
      <c r="G60" s="77"/>
      <c r="H60" s="77"/>
      <c r="I60" s="77"/>
    </row>
    <row r="61" spans="1:9" ht="15.75" x14ac:dyDescent="0.25">
      <c r="A61" s="77" t="s">
        <v>248</v>
      </c>
      <c r="B61" s="158"/>
      <c r="C61" s="158"/>
      <c r="D61" s="162"/>
      <c r="E61" s="159"/>
      <c r="F61" s="101"/>
      <c r="G61" s="77"/>
      <c r="H61" s="77"/>
      <c r="I61" s="77"/>
    </row>
    <row r="62" spans="1:9" ht="15.75" x14ac:dyDescent="0.25">
      <c r="B62" s="77"/>
      <c r="H62" s="16"/>
    </row>
    <row r="63" spans="1:9" ht="15.75" x14ac:dyDescent="0.25">
      <c r="A63" s="102" t="s">
        <v>213</v>
      </c>
      <c r="B63" s="77"/>
      <c r="H63" s="16"/>
    </row>
    <row r="64" spans="1:9" ht="15.75" x14ac:dyDescent="0.25">
      <c r="B64" s="77"/>
      <c r="H64" s="16"/>
    </row>
    <row r="66" spans="2:8" x14ac:dyDescent="0.25">
      <c r="B66" s="82"/>
      <c r="H66" s="82"/>
    </row>
    <row r="67" spans="2:8" ht="15.75" x14ac:dyDescent="0.25">
      <c r="B67" s="90"/>
      <c r="H67" s="90"/>
    </row>
    <row r="69" spans="2:8" x14ac:dyDescent="0.25">
      <c r="B69" s="102"/>
      <c r="G69" s="102"/>
    </row>
  </sheetData>
  <mergeCells count="12">
    <mergeCell ref="A1:B3"/>
    <mergeCell ref="C1:F2"/>
    <mergeCell ref="F15:G15"/>
    <mergeCell ref="H15:I15"/>
    <mergeCell ref="F16:G16"/>
    <mergeCell ref="H16:I16"/>
    <mergeCell ref="F17:G17"/>
    <mergeCell ref="H17:I17"/>
    <mergeCell ref="F18:G18"/>
    <mergeCell ref="H18:I18"/>
    <mergeCell ref="F20:G20"/>
    <mergeCell ref="H20:I20"/>
  </mergeCells>
  <pageMargins left="0.70866141732283472" right="0.51181102362204722" top="0.55118110236220474" bottom="0.55118110236220474"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Bilješke ukupno</vt:lpstr>
      <vt:lpstr>Bilješke KZŽ</vt:lpstr>
      <vt:lpstr>Bilješke Grad Oroslavje</vt:lpstr>
      <vt:lpstr>Bilješke MZO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Ljerka</dc:creator>
  <cp:lastModifiedBy>Racunovodstvo</cp:lastModifiedBy>
  <cp:lastPrinted>2020-01-31T13:23:44Z</cp:lastPrinted>
  <dcterms:created xsi:type="dcterms:W3CDTF">2016-07-08T09:48:57Z</dcterms:created>
  <dcterms:modified xsi:type="dcterms:W3CDTF">2020-02-03T07:15:24Z</dcterms:modified>
</cp:coreProperties>
</file>