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A0777BD-81E0-4D11-AAA9-94398113F0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  <sheet name="Ukupni plan" sheetId="7" r:id="rId5"/>
    <sheet name="List1" sheetId="8" r:id="rId6"/>
  </sheets>
  <definedNames>
    <definedName name="_xlnm.Print_Area" localSheetId="2">' Račun financiranja'!$A$1:$F$32</definedName>
    <definedName name="_xlnm.Print_Area" localSheetId="1">' Račun prihoda i rashoda'!$A$1:$F$191</definedName>
    <definedName name="_xlnm.Print_Area" localSheetId="0">' Sažetak'!$A$1:$I$42</definedName>
    <definedName name="_xlnm.Print_Area" localSheetId="3">'Posebni dio'!$A$1:$F$107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0" i="4" l="1"/>
  <c r="E22" i="6"/>
  <c r="E23" i="6"/>
  <c r="E24" i="6"/>
  <c r="E25" i="6"/>
  <c r="E26" i="6"/>
  <c r="E27" i="6"/>
  <c r="E28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50" i="6"/>
  <c r="E51" i="6"/>
  <c r="E52" i="6"/>
  <c r="E53" i="6"/>
  <c r="E54" i="6"/>
  <c r="E55" i="6"/>
  <c r="E56" i="6"/>
  <c r="E58" i="6"/>
  <c r="E59" i="6"/>
  <c r="E60" i="6"/>
  <c r="E61" i="6"/>
  <c r="E62" i="6"/>
  <c r="E63" i="6"/>
  <c r="E64" i="6"/>
  <c r="E66" i="6"/>
  <c r="E67" i="6"/>
  <c r="E68" i="6"/>
  <c r="E69" i="6"/>
  <c r="E71" i="6"/>
  <c r="E72" i="6"/>
  <c r="E74" i="6"/>
  <c r="E75" i="6"/>
  <c r="E77" i="6"/>
  <c r="E78" i="6"/>
  <c r="E79" i="6"/>
  <c r="E82" i="6"/>
  <c r="E83" i="6"/>
  <c r="E84" i="6"/>
  <c r="E85" i="6"/>
  <c r="E87" i="6"/>
  <c r="E88" i="6"/>
  <c r="E89" i="6"/>
  <c r="E90" i="6"/>
  <c r="E91" i="6"/>
  <c r="E98" i="6"/>
  <c r="E99" i="6"/>
  <c r="E100" i="6"/>
  <c r="E101" i="6"/>
  <c r="E102" i="6"/>
  <c r="E103" i="6"/>
  <c r="E104" i="6"/>
  <c r="E105" i="6"/>
  <c r="E106" i="6"/>
  <c r="E107" i="6"/>
  <c r="E21" i="6"/>
  <c r="F163" i="7"/>
  <c r="F40" i="6"/>
  <c r="D40" i="6"/>
  <c r="F46" i="6"/>
  <c r="D46" i="6"/>
  <c r="I16" i="2"/>
  <c r="F21" i="6"/>
  <c r="D21" i="6"/>
  <c r="D22" i="6"/>
  <c r="H42" i="2" l="1"/>
  <c r="H41" i="2"/>
  <c r="H40" i="2"/>
  <c r="H39" i="2"/>
  <c r="H33" i="2"/>
  <c r="H32" i="2"/>
  <c r="H31" i="2"/>
  <c r="I32" i="2"/>
  <c r="I31" i="2"/>
  <c r="I41" i="2"/>
  <c r="I42" i="2"/>
  <c r="I40" i="2"/>
  <c r="F18" i="6"/>
  <c r="F11" i="6"/>
  <c r="F12" i="6"/>
  <c r="F13" i="6"/>
  <c r="F14" i="6"/>
  <c r="F15" i="6"/>
  <c r="F16" i="6"/>
  <c r="F17" i="6"/>
  <c r="F753" i="7"/>
  <c r="D752" i="7"/>
  <c r="F752" i="7" s="1"/>
  <c r="F751" i="7"/>
  <c r="D750" i="7"/>
  <c r="F750" i="7" s="1"/>
  <c r="F748" i="7"/>
  <c r="F747" i="7"/>
  <c r="F746" i="7" s="1"/>
  <c r="E746" i="7"/>
  <c r="D746" i="7"/>
  <c r="D745" i="7" s="1"/>
  <c r="E745" i="7"/>
  <c r="F744" i="7"/>
  <c r="E743" i="7"/>
  <c r="D743" i="7"/>
  <c r="D742" i="7" s="1"/>
  <c r="F742" i="7" s="1"/>
  <c r="E742" i="7"/>
  <c r="E741" i="7" s="1"/>
  <c r="E740" i="7" s="1"/>
  <c r="F739" i="7"/>
  <c r="D738" i="7"/>
  <c r="F738" i="7" s="1"/>
  <c r="F737" i="7"/>
  <c r="D736" i="7"/>
  <c r="F736" i="7" s="1"/>
  <c r="F735" i="7"/>
  <c r="D734" i="7"/>
  <c r="E733" i="7"/>
  <c r="F732" i="7"/>
  <c r="D731" i="7"/>
  <c r="F731" i="7" s="1"/>
  <c r="F729" i="7"/>
  <c r="F728" i="7"/>
  <c r="F727" i="7"/>
  <c r="D726" i="7"/>
  <c r="F726" i="7" s="1"/>
  <c r="F725" i="7"/>
  <c r="F724" i="7"/>
  <c r="F723" i="7"/>
  <c r="F722" i="7"/>
  <c r="E721" i="7"/>
  <c r="D721" i="7"/>
  <c r="F721" i="7" s="1"/>
  <c r="F720" i="7"/>
  <c r="F719" i="7"/>
  <c r="D718" i="7"/>
  <c r="E717" i="7"/>
  <c r="F716" i="7"/>
  <c r="E715" i="7"/>
  <c r="D715" i="7"/>
  <c r="F714" i="7"/>
  <c r="E713" i="7"/>
  <c r="F713" i="7" s="1"/>
  <c r="F712" i="7"/>
  <c r="F711" i="7"/>
  <c r="D711" i="7"/>
  <c r="F710" i="7"/>
  <c r="E709" i="7"/>
  <c r="D709" i="7"/>
  <c r="F708" i="7"/>
  <c r="D707" i="7"/>
  <c r="F707" i="7" s="1"/>
  <c r="F705" i="7"/>
  <c r="D704" i="7"/>
  <c r="F704" i="7" s="1"/>
  <c r="F703" i="7"/>
  <c r="F702" i="7"/>
  <c r="E701" i="7"/>
  <c r="E700" i="7" s="1"/>
  <c r="E699" i="7" s="1"/>
  <c r="E691" i="7" s="1"/>
  <c r="E690" i="7" s="1"/>
  <c r="F698" i="7"/>
  <c r="F697" i="7"/>
  <c r="F696" i="7"/>
  <c r="F695" i="7"/>
  <c r="D694" i="7"/>
  <c r="D693" i="7" s="1"/>
  <c r="F693" i="7" s="1"/>
  <c r="F689" i="7"/>
  <c r="D688" i="7"/>
  <c r="F688" i="7" s="1"/>
  <c r="F684" i="7"/>
  <c r="D683" i="7"/>
  <c r="D682" i="7" s="1"/>
  <c r="F682" i="7" s="1"/>
  <c r="F681" i="7"/>
  <c r="F680" i="7"/>
  <c r="E679" i="7"/>
  <c r="D679" i="7"/>
  <c r="F678" i="7"/>
  <c r="D677" i="7"/>
  <c r="F677" i="7" s="1"/>
  <c r="F676" i="7"/>
  <c r="D675" i="7"/>
  <c r="F675" i="7" s="1"/>
  <c r="F674" i="7"/>
  <c r="F673" i="7"/>
  <c r="D672" i="7"/>
  <c r="F672" i="7" s="1"/>
  <c r="E671" i="7"/>
  <c r="E667" i="7" s="1"/>
  <c r="E666" i="7" s="1"/>
  <c r="F670" i="7"/>
  <c r="D669" i="7"/>
  <c r="F669" i="7" s="1"/>
  <c r="F665" i="7"/>
  <c r="D664" i="7"/>
  <c r="D663" i="7" s="1"/>
  <c r="D662" i="7" s="1"/>
  <c r="F662" i="7" s="1"/>
  <c r="F661" i="7"/>
  <c r="D660" i="7"/>
  <c r="F660" i="7" s="1"/>
  <c r="F659" i="7"/>
  <c r="F658" i="7"/>
  <c r="F657" i="7"/>
  <c r="D656" i="7"/>
  <c r="F656" i="7" s="1"/>
  <c r="F654" i="7"/>
  <c r="F653" i="7"/>
  <c r="F652" i="7"/>
  <c r="F649" i="7"/>
  <c r="D648" i="7"/>
  <c r="F648" i="7" s="1"/>
  <c r="F647" i="7"/>
  <c r="F646" i="7"/>
  <c r="F645" i="7"/>
  <c r="F644" i="7"/>
  <c r="F643" i="7"/>
  <c r="D643" i="7"/>
  <c r="F642" i="7"/>
  <c r="D641" i="7"/>
  <c r="F641" i="7" s="1"/>
  <c r="E640" i="7"/>
  <c r="F639" i="7"/>
  <c r="F638" i="7"/>
  <c r="F637" i="7"/>
  <c r="D637" i="7"/>
  <c r="F636" i="7"/>
  <c r="F635" i="7"/>
  <c r="D634" i="7"/>
  <c r="F634" i="7" s="1"/>
  <c r="F633" i="7"/>
  <c r="F632" i="7"/>
  <c r="F631" i="7"/>
  <c r="D631" i="7"/>
  <c r="F630" i="7"/>
  <c r="D629" i="7"/>
  <c r="E628" i="7"/>
  <c r="F627" i="7"/>
  <c r="D626" i="7"/>
  <c r="F626" i="7" s="1"/>
  <c r="F625" i="7"/>
  <c r="F624" i="7"/>
  <c r="F623" i="7"/>
  <c r="F622" i="7"/>
  <c r="F621" i="7"/>
  <c r="F620" i="7"/>
  <c r="F619" i="7"/>
  <c r="D618" i="7"/>
  <c r="F618" i="7" s="1"/>
  <c r="F617" i="7"/>
  <c r="F613" i="7"/>
  <c r="E612" i="7"/>
  <c r="F612" i="7" s="1"/>
  <c r="E611" i="7"/>
  <c r="F611" i="7" s="1"/>
  <c r="F608" i="7"/>
  <c r="E607" i="7"/>
  <c r="E606" i="7" s="1"/>
  <c r="E601" i="7" s="1"/>
  <c r="E596" i="7" s="1"/>
  <c r="D607" i="7"/>
  <c r="D606" i="7"/>
  <c r="F605" i="7"/>
  <c r="F604" i="7"/>
  <c r="F603" i="7"/>
  <c r="F602" i="7"/>
  <c r="F600" i="7"/>
  <c r="F599" i="7"/>
  <c r="F598" i="7"/>
  <c r="F597" i="7"/>
  <c r="F595" i="7"/>
  <c r="E594" i="7"/>
  <c r="E593" i="7" s="1"/>
  <c r="F591" i="7"/>
  <c r="E590" i="7"/>
  <c r="D590" i="7"/>
  <c r="F590" i="7" s="1"/>
  <c r="F589" i="7"/>
  <c r="F588" i="7"/>
  <c r="F587" i="7"/>
  <c r="F586" i="7"/>
  <c r="E585" i="7"/>
  <c r="E582" i="7" s="1"/>
  <c r="D585" i="7"/>
  <c r="F584" i="7"/>
  <c r="F583" i="7"/>
  <c r="F581" i="7"/>
  <c r="F580" i="7"/>
  <c r="F579" i="7"/>
  <c r="F578" i="7"/>
  <c r="D577" i="7"/>
  <c r="F577" i="7" s="1"/>
  <c r="F576" i="7"/>
  <c r="F575" i="7"/>
  <c r="E574" i="7"/>
  <c r="F573" i="7"/>
  <c r="F572" i="7"/>
  <c r="F571" i="7"/>
  <c r="F570" i="7"/>
  <c r="F569" i="7" s="1"/>
  <c r="E569" i="7"/>
  <c r="D569" i="7"/>
  <c r="F568" i="7"/>
  <c r="F567" i="7"/>
  <c r="D567" i="7"/>
  <c r="F566" i="7"/>
  <c r="F565" i="7"/>
  <c r="F564" i="7"/>
  <c r="F563" i="7"/>
  <c r="F562" i="7"/>
  <c r="E561" i="7"/>
  <c r="E560" i="7" s="1"/>
  <c r="D561" i="7"/>
  <c r="D560" i="7" s="1"/>
  <c r="F560" i="7" s="1"/>
  <c r="F558" i="7"/>
  <c r="F557" i="7"/>
  <c r="E556" i="7"/>
  <c r="D556" i="7"/>
  <c r="F556" i="7" s="1"/>
  <c r="E555" i="7"/>
  <c r="F554" i="7"/>
  <c r="F553" i="7"/>
  <c r="F552" i="7"/>
  <c r="F551" i="7"/>
  <c r="F550" i="7"/>
  <c r="F549" i="7"/>
  <c r="E548" i="7"/>
  <c r="E547" i="7" s="1"/>
  <c r="D548" i="7"/>
  <c r="F546" i="7"/>
  <c r="E545" i="7"/>
  <c r="F545" i="7" s="1"/>
  <c r="F544" i="7"/>
  <c r="F543" i="7"/>
  <c r="E542" i="7"/>
  <c r="F542" i="7" s="1"/>
  <c r="E541" i="7"/>
  <c r="E540" i="7" s="1"/>
  <c r="E539" i="7" s="1"/>
  <c r="D541" i="7"/>
  <c r="D540" i="7"/>
  <c r="F536" i="7"/>
  <c r="D535" i="7"/>
  <c r="F535" i="7" s="1"/>
  <c r="F531" i="7"/>
  <c r="D530" i="7"/>
  <c r="F530" i="7" s="1"/>
  <c r="F529" i="7"/>
  <c r="D528" i="7"/>
  <c r="F526" i="7"/>
  <c r="F525" i="7"/>
  <c r="F524" i="7"/>
  <c r="F523" i="7"/>
  <c r="D522" i="7"/>
  <c r="D521" i="7" s="1"/>
  <c r="F521" i="7" s="1"/>
  <c r="F520" i="7"/>
  <c r="F519" i="7"/>
  <c r="E519" i="7"/>
  <c r="F518" i="7"/>
  <c r="E517" i="7"/>
  <c r="F517" i="7" s="1"/>
  <c r="F516" i="7"/>
  <c r="F515" i="7"/>
  <c r="E514" i="7"/>
  <c r="F514" i="7" s="1"/>
  <c r="F512" i="7"/>
  <c r="F511" i="7"/>
  <c r="D511" i="7"/>
  <c r="F510" i="7"/>
  <c r="F509" i="7"/>
  <c r="F508" i="7"/>
  <c r="F507" i="7"/>
  <c r="F506" i="7"/>
  <c r="E505" i="7"/>
  <c r="E504" i="7" s="1"/>
  <c r="D505" i="7"/>
  <c r="D504" i="7" s="1"/>
  <c r="F502" i="7"/>
  <c r="D501" i="7"/>
  <c r="F501" i="7" s="1"/>
  <c r="D500" i="7"/>
  <c r="F500" i="7" s="1"/>
  <c r="F496" i="7"/>
  <c r="D495" i="7"/>
  <c r="F491" i="7"/>
  <c r="D490" i="7"/>
  <c r="D489" i="7" s="1"/>
  <c r="F489" i="7" s="1"/>
  <c r="F488" i="7"/>
  <c r="F487" i="7"/>
  <c r="E486" i="7"/>
  <c r="D486" i="7"/>
  <c r="F486" i="7" s="1"/>
  <c r="F485" i="7"/>
  <c r="F484" i="7"/>
  <c r="E483" i="7"/>
  <c r="E482" i="7" s="1"/>
  <c r="E478" i="7" s="1"/>
  <c r="E477" i="7" s="1"/>
  <c r="D483" i="7"/>
  <c r="F481" i="7"/>
  <c r="D480" i="7"/>
  <c r="F480" i="7" s="1"/>
  <c r="D479" i="7"/>
  <c r="F479" i="7" s="1"/>
  <c r="F476" i="7"/>
  <c r="F475" i="7"/>
  <c r="E475" i="7"/>
  <c r="E474" i="7" s="1"/>
  <c r="F472" i="7"/>
  <c r="E471" i="7"/>
  <c r="D471" i="7"/>
  <c r="F471" i="7" s="1"/>
  <c r="E470" i="7"/>
  <c r="E469" i="7" s="1"/>
  <c r="F468" i="7"/>
  <c r="E467" i="7"/>
  <c r="D467" i="7"/>
  <c r="F466" i="7"/>
  <c r="E465" i="7"/>
  <c r="D465" i="7"/>
  <c r="F465" i="7" s="1"/>
  <c r="F464" i="7"/>
  <c r="E463" i="7"/>
  <c r="D463" i="7"/>
  <c r="F462" i="7"/>
  <c r="E461" i="7"/>
  <c r="D461" i="7"/>
  <c r="F460" i="7"/>
  <c r="F459" i="7"/>
  <c r="F458" i="7"/>
  <c r="D457" i="7"/>
  <c r="F457" i="7" s="1"/>
  <c r="F456" i="7"/>
  <c r="D455" i="7"/>
  <c r="F455" i="7" s="1"/>
  <c r="F453" i="7"/>
  <c r="F452" i="7"/>
  <c r="F451" i="7"/>
  <c r="F450" i="7"/>
  <c r="F449" i="7"/>
  <c r="F448" i="7"/>
  <c r="E447" i="7"/>
  <c r="D447" i="7"/>
  <c r="F446" i="7"/>
  <c r="F445" i="7"/>
  <c r="F444" i="7"/>
  <c r="E443" i="7"/>
  <c r="D443" i="7"/>
  <c r="F443" i="7" s="1"/>
  <c r="F442" i="7"/>
  <c r="F441" i="7"/>
  <c r="E440" i="7"/>
  <c r="D440" i="7"/>
  <c r="F440" i="7" s="1"/>
  <c r="F439" i="7"/>
  <c r="E438" i="7"/>
  <c r="D438" i="7"/>
  <c r="F438" i="7" s="1"/>
  <c r="F437" i="7"/>
  <c r="F436" i="7"/>
  <c r="F435" i="7"/>
  <c r="F434" i="7"/>
  <c r="E433" i="7"/>
  <c r="D433" i="7"/>
  <c r="F433" i="7" s="1"/>
  <c r="F432" i="7"/>
  <c r="F431" i="7"/>
  <c r="F430" i="7"/>
  <c r="E429" i="7"/>
  <c r="D429" i="7"/>
  <c r="F429" i="7" s="1"/>
  <c r="F427" i="7"/>
  <c r="F426" i="7"/>
  <c r="E425" i="7"/>
  <c r="D425" i="7"/>
  <c r="F425" i="7" s="1"/>
  <c r="F424" i="7"/>
  <c r="F423" i="7"/>
  <c r="E422" i="7"/>
  <c r="E421" i="7" s="1"/>
  <c r="D421" i="7"/>
  <c r="F420" i="7"/>
  <c r="F419" i="7"/>
  <c r="F418" i="7"/>
  <c r="F417" i="7"/>
  <c r="E417" i="7"/>
  <c r="D417" i="7"/>
  <c r="F416" i="7"/>
  <c r="F415" i="7"/>
  <c r="F414" i="7"/>
  <c r="F413" i="7"/>
  <c r="F412" i="7"/>
  <c r="E411" i="7"/>
  <c r="F411" i="7" s="1"/>
  <c r="D411" i="7"/>
  <c r="D410" i="7" s="1"/>
  <c r="F409" i="7"/>
  <c r="D408" i="7"/>
  <c r="F408" i="7" s="1"/>
  <c r="F407" i="7"/>
  <c r="F406" i="7"/>
  <c r="E405" i="7"/>
  <c r="D405" i="7"/>
  <c r="F405" i="7" s="1"/>
  <c r="F404" i="7"/>
  <c r="D403" i="7"/>
  <c r="F403" i="7" s="1"/>
  <c r="F402" i="7"/>
  <c r="F401" i="7"/>
  <c r="F400" i="7"/>
  <c r="F399" i="7"/>
  <c r="F398" i="7"/>
  <c r="E397" i="7"/>
  <c r="E396" i="7" s="1"/>
  <c r="D397" i="7"/>
  <c r="F394" i="7"/>
  <c r="D393" i="7"/>
  <c r="D392" i="7" s="1"/>
  <c r="F388" i="7"/>
  <c r="F387" i="7"/>
  <c r="D387" i="7"/>
  <c r="D386" i="7"/>
  <c r="F383" i="7"/>
  <c r="F382" i="7"/>
  <c r="E381" i="7"/>
  <c r="E380" i="7" s="1"/>
  <c r="D381" i="7"/>
  <c r="F379" i="7"/>
  <c r="E378" i="7"/>
  <c r="E377" i="7" s="1"/>
  <c r="D378" i="7"/>
  <c r="F375" i="7"/>
  <c r="F374" i="7"/>
  <c r="F373" i="7"/>
  <c r="F372" i="7"/>
  <c r="F370" i="7"/>
  <c r="E369" i="7"/>
  <c r="E368" i="7" s="1"/>
  <c r="D369" i="7"/>
  <c r="F367" i="7"/>
  <c r="D366" i="7"/>
  <c r="F366" i="7" s="1"/>
  <c r="D365" i="7"/>
  <c r="F365" i="7" s="1"/>
  <c r="F364" i="7"/>
  <c r="E363" i="7"/>
  <c r="D363" i="7"/>
  <c r="F363" i="7" s="1"/>
  <c r="F362" i="7"/>
  <c r="F361" i="7"/>
  <c r="D360" i="7"/>
  <c r="F359" i="7"/>
  <c r="D358" i="7"/>
  <c r="F358" i="7" s="1"/>
  <c r="F357" i="7"/>
  <c r="D356" i="7"/>
  <c r="F356" i="7" s="1"/>
  <c r="E355" i="7"/>
  <c r="F354" i="7"/>
  <c r="F353" i="7"/>
  <c r="F352" i="7"/>
  <c r="E351" i="7"/>
  <c r="E350" i="7" s="1"/>
  <c r="D351" i="7"/>
  <c r="F343" i="7"/>
  <c r="F342" i="7"/>
  <c r="F341" i="7"/>
  <c r="F340" i="7"/>
  <c r="F339" i="7"/>
  <c r="F338" i="7"/>
  <c r="F337" i="7"/>
  <c r="E336" i="7"/>
  <c r="D336" i="7"/>
  <c r="F335" i="7"/>
  <c r="E334" i="7"/>
  <c r="D334" i="7"/>
  <c r="F334" i="7" s="1"/>
  <c r="F333" i="7"/>
  <c r="F331" i="7" s="1"/>
  <c r="F332" i="7"/>
  <c r="E331" i="7"/>
  <c r="D331" i="7"/>
  <c r="F330" i="7"/>
  <c r="F329" i="7"/>
  <c r="F328" i="7"/>
  <c r="E328" i="7"/>
  <c r="D328" i="7"/>
  <c r="F327" i="7"/>
  <c r="F326" i="7"/>
  <c r="F325" i="7"/>
  <c r="F324" i="7"/>
  <c r="F323" i="7"/>
  <c r="F322" i="7"/>
  <c r="F321" i="7"/>
  <c r="E320" i="7"/>
  <c r="D320" i="7"/>
  <c r="F318" i="7"/>
  <c r="F317" i="7"/>
  <c r="F316" i="7"/>
  <c r="E315" i="7"/>
  <c r="E314" i="7" s="1"/>
  <c r="D315" i="7"/>
  <c r="F315" i="7" s="1"/>
  <c r="F313" i="7"/>
  <c r="E312" i="7"/>
  <c r="E311" i="7" s="1"/>
  <c r="D312" i="7"/>
  <c r="F310" i="7"/>
  <c r="F309" i="7"/>
  <c r="E308" i="7"/>
  <c r="D308" i="7"/>
  <c r="F307" i="7"/>
  <c r="F306" i="7"/>
  <c r="F305" i="7"/>
  <c r="F304" i="7"/>
  <c r="E304" i="7"/>
  <c r="E303" i="7" s="1"/>
  <c r="D304" i="7"/>
  <c r="F299" i="7"/>
  <c r="F298" i="7"/>
  <c r="F297" i="7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E272" i="7"/>
  <c r="E271" i="7" s="1"/>
  <c r="F269" i="7"/>
  <c r="E268" i="7"/>
  <c r="F268" i="7" s="1"/>
  <c r="F267" i="7"/>
  <c r="F266" i="7"/>
  <c r="E265" i="7"/>
  <c r="F265" i="7" s="1"/>
  <c r="F264" i="7"/>
  <c r="E263" i="7"/>
  <c r="F263" i="7" s="1"/>
  <c r="F262" i="7"/>
  <c r="E261" i="7"/>
  <c r="F261" i="7" s="1"/>
  <c r="F260" i="7"/>
  <c r="F259" i="7"/>
  <c r="F258" i="7"/>
  <c r="E257" i="7"/>
  <c r="F257" i="7" s="1"/>
  <c r="F255" i="7"/>
  <c r="F254" i="7"/>
  <c r="E253" i="7"/>
  <c r="F253" i="7" s="1"/>
  <c r="F251" i="7"/>
  <c r="F250" i="7"/>
  <c r="F249" i="7"/>
  <c r="F248" i="7"/>
  <c r="E247" i="7"/>
  <c r="F247" i="7" s="1"/>
  <c r="F246" i="7"/>
  <c r="F244" i="7" s="1"/>
  <c r="F245" i="7"/>
  <c r="E244" i="7"/>
  <c r="F243" i="7"/>
  <c r="F242" i="7"/>
  <c r="F241" i="7"/>
  <c r="F240" i="7"/>
  <c r="E239" i="7"/>
  <c r="F239" i="7" s="1"/>
  <c r="F238" i="7"/>
  <c r="F237" i="7"/>
  <c r="E236" i="7"/>
  <c r="F236" i="7" s="1"/>
  <c r="F235" i="7"/>
  <c r="F234" i="7"/>
  <c r="F233" i="7"/>
  <c r="F232" i="7"/>
  <c r="F231" i="7"/>
  <c r="E230" i="7"/>
  <c r="F230" i="7" s="1"/>
  <c r="F229" i="7"/>
  <c r="F228" i="7"/>
  <c r="F227" i="7"/>
  <c r="F226" i="7"/>
  <c r="F225" i="7"/>
  <c r="F224" i="7"/>
  <c r="E223" i="7"/>
  <c r="F223" i="7" s="1"/>
  <c r="F222" i="7"/>
  <c r="E221" i="7"/>
  <c r="F221" i="7" s="1"/>
  <c r="F220" i="7"/>
  <c r="F219" i="7"/>
  <c r="F218" i="7"/>
  <c r="F217" i="7"/>
  <c r="E216" i="7"/>
  <c r="F216" i="7" s="1"/>
  <c r="F215" i="7"/>
  <c r="F214" i="7"/>
  <c r="F213" i="7"/>
  <c r="E212" i="7"/>
  <c r="F210" i="7"/>
  <c r="E209" i="7"/>
  <c r="F209" i="7" s="1"/>
  <c r="F208" i="7"/>
  <c r="F207" i="7"/>
  <c r="E206" i="7"/>
  <c r="F205" i="7"/>
  <c r="F204" i="7"/>
  <c r="F203" i="7"/>
  <c r="F202" i="7"/>
  <c r="E201" i="7"/>
  <c r="F201" i="7" s="1"/>
  <c r="F200" i="7"/>
  <c r="F199" i="7"/>
  <c r="F198" i="7"/>
  <c r="F197" i="7"/>
  <c r="E196" i="7"/>
  <c r="F196" i="7" s="1"/>
  <c r="F195" i="7"/>
  <c r="F194" i="7"/>
  <c r="F193" i="7"/>
  <c r="E192" i="7"/>
  <c r="F192" i="7" s="1"/>
  <c r="F191" i="7"/>
  <c r="F190" i="7"/>
  <c r="F189" i="7"/>
  <c r="F188" i="7"/>
  <c r="F187" i="7"/>
  <c r="E186" i="7"/>
  <c r="F186" i="7" s="1"/>
  <c r="F184" i="7"/>
  <c r="E183" i="7"/>
  <c r="F183" i="7" s="1"/>
  <c r="F182" i="7"/>
  <c r="F181" i="7"/>
  <c r="E180" i="7"/>
  <c r="F180" i="7" s="1"/>
  <c r="F179" i="7"/>
  <c r="E178" i="7"/>
  <c r="F178" i="7" s="1"/>
  <c r="F177" i="7"/>
  <c r="F176" i="7"/>
  <c r="F175" i="7"/>
  <c r="F174" i="7"/>
  <c r="F173" i="7"/>
  <c r="F172" i="7"/>
  <c r="F171" i="7"/>
  <c r="F170" i="7"/>
  <c r="E169" i="7"/>
  <c r="E168" i="7" s="1"/>
  <c r="F164" i="7"/>
  <c r="F162" i="7"/>
  <c r="F161" i="7"/>
  <c r="F160" i="7"/>
  <c r="F154" i="7"/>
  <c r="E153" i="7"/>
  <c r="E152" i="7" s="1"/>
  <c r="E151" i="7" s="1"/>
  <c r="E150" i="7" s="1"/>
  <c r="D153" i="7"/>
  <c r="F149" i="7"/>
  <c r="D148" i="7"/>
  <c r="F148" i="7" s="1"/>
  <c r="F145" i="7"/>
  <c r="F144" i="7"/>
  <c r="F143" i="7"/>
  <c r="E142" i="7"/>
  <c r="E141" i="7" s="1"/>
  <c r="E140" i="7" s="1"/>
  <c r="E139" i="7" s="1"/>
  <c r="D142" i="7"/>
  <c r="D141" i="7" s="1"/>
  <c r="D140" i="7" s="1"/>
  <c r="F137" i="7"/>
  <c r="E136" i="7"/>
  <c r="D136" i="7"/>
  <c r="D135" i="7" s="1"/>
  <c r="D134" i="7" s="1"/>
  <c r="F134" i="7" s="1"/>
  <c r="E135" i="7"/>
  <c r="E134" i="7" s="1"/>
  <c r="E133" i="7" s="1"/>
  <c r="F132" i="7"/>
  <c r="E131" i="7"/>
  <c r="F131" i="7" s="1"/>
  <c r="F130" i="7"/>
  <c r="E129" i="7"/>
  <c r="D129" i="7"/>
  <c r="F129" i="7" s="1"/>
  <c r="E128" i="7"/>
  <c r="E127" i="7" s="1"/>
  <c r="E126" i="7" s="1"/>
  <c r="E125" i="7" s="1"/>
  <c r="D128" i="7"/>
  <c r="D127" i="7" s="1"/>
  <c r="D126" i="7" s="1"/>
  <c r="F124" i="7"/>
  <c r="E123" i="7"/>
  <c r="D123" i="7"/>
  <c r="D122" i="7" s="1"/>
  <c r="D121" i="7" s="1"/>
  <c r="D120" i="7" s="1"/>
  <c r="F120" i="7" s="1"/>
  <c r="E122" i="7"/>
  <c r="E121" i="7" s="1"/>
  <c r="E120" i="7" s="1"/>
  <c r="F119" i="7"/>
  <c r="E118" i="7"/>
  <c r="D118" i="7"/>
  <c r="F117" i="7"/>
  <c r="E116" i="7"/>
  <c r="E115" i="7" s="1"/>
  <c r="E114" i="7" s="1"/>
  <c r="D116" i="7"/>
  <c r="E113" i="7"/>
  <c r="E112" i="7" s="1"/>
  <c r="F111" i="7"/>
  <c r="D110" i="7"/>
  <c r="F110" i="7" s="1"/>
  <c r="F106" i="7"/>
  <c r="F105" i="7"/>
  <c r="F104" i="7"/>
  <c r="E103" i="7"/>
  <c r="E102" i="7" s="1"/>
  <c r="E101" i="7" s="1"/>
  <c r="E100" i="7" s="1"/>
  <c r="E99" i="7" s="1"/>
  <c r="D103" i="7"/>
  <c r="D102" i="7" s="1"/>
  <c r="F98" i="7"/>
  <c r="E97" i="7"/>
  <c r="D97" i="7"/>
  <c r="D96" i="7" s="1"/>
  <c r="F96" i="7" s="1"/>
  <c r="E96" i="7"/>
  <c r="E95" i="7" s="1"/>
  <c r="E94" i="7" s="1"/>
  <c r="F93" i="7"/>
  <c r="F92" i="7"/>
  <c r="F91" i="7"/>
  <c r="F90" i="7"/>
  <c r="F89" i="7"/>
  <c r="F88" i="7"/>
  <c r="F87" i="7"/>
  <c r="F86" i="7"/>
  <c r="F85" i="7"/>
  <c r="F84" i="7"/>
  <c r="F83" i="7"/>
  <c r="E82" i="7"/>
  <c r="F82" i="7" s="1"/>
  <c r="F81" i="7"/>
  <c r="E80" i="7"/>
  <c r="F80" i="7" s="1"/>
  <c r="F79" i="7"/>
  <c r="F78" i="7"/>
  <c r="E77" i="7"/>
  <c r="D76" i="7"/>
  <c r="D75" i="7" s="1"/>
  <c r="F74" i="7"/>
  <c r="F73" i="7"/>
  <c r="E72" i="7"/>
  <c r="E71" i="7" s="1"/>
  <c r="F71" i="7" s="1"/>
  <c r="D72" i="7"/>
  <c r="F72" i="7" s="1"/>
  <c r="F69" i="7"/>
  <c r="F68" i="7"/>
  <c r="E68" i="7"/>
  <c r="D68" i="7"/>
  <c r="D67" i="7" s="1"/>
  <c r="F67" i="7" s="1"/>
  <c r="E67" i="7"/>
  <c r="E66" i="7"/>
  <c r="F63" i="7"/>
  <c r="E62" i="7"/>
  <c r="E61" i="7" s="1"/>
  <c r="E60" i="7" s="1"/>
  <c r="E59" i="7" s="1"/>
  <c r="D62" i="7"/>
  <c r="D61" i="7" s="1"/>
  <c r="F58" i="7"/>
  <c r="F57" i="7"/>
  <c r="F56" i="7"/>
  <c r="E55" i="7"/>
  <c r="D55" i="7"/>
  <c r="F54" i="7"/>
  <c r="F53" i="7"/>
  <c r="F52" i="7"/>
  <c r="F51" i="7"/>
  <c r="E50" i="7"/>
  <c r="D50" i="7"/>
  <c r="F44" i="7"/>
  <c r="F43" i="7"/>
  <c r="F42" i="7"/>
  <c r="F41" i="7"/>
  <c r="F40" i="7"/>
  <c r="F39" i="7"/>
  <c r="E38" i="7"/>
  <c r="F38" i="7" s="1"/>
  <c r="F37" i="7"/>
  <c r="F36" i="7"/>
  <c r="F35" i="7"/>
  <c r="F34" i="7"/>
  <c r="E33" i="7"/>
  <c r="F33" i="7" s="1"/>
  <c r="F28" i="7"/>
  <c r="E27" i="7"/>
  <c r="F26" i="7"/>
  <c r="E25" i="7"/>
  <c r="F25" i="7" s="1"/>
  <c r="D13" i="6"/>
  <c r="E13" i="6" s="1"/>
  <c r="E12" i="6"/>
  <c r="E10" i="6"/>
  <c r="E11" i="6"/>
  <c r="E14" i="6"/>
  <c r="E15" i="6"/>
  <c r="E16" i="6"/>
  <c r="E17" i="6"/>
  <c r="D184" i="4"/>
  <c r="D185" i="4"/>
  <c r="F191" i="4"/>
  <c r="E191" i="4"/>
  <c r="F190" i="4"/>
  <c r="E190" i="4"/>
  <c r="D164" i="4"/>
  <c r="D158" i="4"/>
  <c r="E158" i="4" s="1"/>
  <c r="E167" i="4"/>
  <c r="E169" i="4"/>
  <c r="E170" i="4"/>
  <c r="D149" i="4"/>
  <c r="D148" i="4" s="1"/>
  <c r="C147" i="4"/>
  <c r="D141" i="4"/>
  <c r="E141" i="4" s="1"/>
  <c r="D143" i="4"/>
  <c r="D142" i="4" s="1"/>
  <c r="F144" i="4"/>
  <c r="D134" i="4"/>
  <c r="D133" i="4" s="1"/>
  <c r="D132" i="4" s="1"/>
  <c r="D174" i="4"/>
  <c r="D111" i="4"/>
  <c r="E111" i="4" s="1"/>
  <c r="C111" i="4"/>
  <c r="D122" i="4"/>
  <c r="D121" i="4" s="1"/>
  <c r="F121" i="4" s="1"/>
  <c r="F120" i="4"/>
  <c r="F119" i="4"/>
  <c r="F118" i="4"/>
  <c r="E118" i="4"/>
  <c r="F117" i="4"/>
  <c r="E117" i="4"/>
  <c r="F116" i="4"/>
  <c r="F115" i="4"/>
  <c r="E115" i="4"/>
  <c r="F114" i="4"/>
  <c r="F113" i="4"/>
  <c r="E113" i="4"/>
  <c r="F112" i="4"/>
  <c r="C110" i="4"/>
  <c r="F102" i="4"/>
  <c r="F103" i="4"/>
  <c r="F101" i="4"/>
  <c r="F100" i="4"/>
  <c r="D96" i="4"/>
  <c r="D89" i="4"/>
  <c r="D85" i="4"/>
  <c r="F85" i="4" s="1"/>
  <c r="D81" i="4"/>
  <c r="D77" i="4"/>
  <c r="E77" i="4" s="1"/>
  <c r="D66" i="4"/>
  <c r="D65" i="4" s="1"/>
  <c r="D64" i="4" s="1"/>
  <c r="F60" i="4"/>
  <c r="E60" i="4"/>
  <c r="C59" i="4"/>
  <c r="D58" i="4"/>
  <c r="D22" i="4"/>
  <c r="D21" i="4" s="1"/>
  <c r="F27" i="4"/>
  <c r="F26" i="4"/>
  <c r="I39" i="2"/>
  <c r="G10" i="2"/>
  <c r="G13" i="2"/>
  <c r="F123" i="4"/>
  <c r="E125" i="4"/>
  <c r="F125" i="4"/>
  <c r="F126" i="4"/>
  <c r="F127" i="4"/>
  <c r="F130" i="4"/>
  <c r="F131" i="4"/>
  <c r="F135" i="4"/>
  <c r="E136" i="4"/>
  <c r="F136" i="4"/>
  <c r="E137" i="4"/>
  <c r="F137" i="4"/>
  <c r="E138" i="4"/>
  <c r="F138" i="4"/>
  <c r="E139" i="4"/>
  <c r="F139" i="4"/>
  <c r="E140" i="4"/>
  <c r="F140" i="4"/>
  <c r="E145" i="4"/>
  <c r="F145" i="4"/>
  <c r="F146" i="4"/>
  <c r="E150" i="4"/>
  <c r="F150" i="4"/>
  <c r="E151" i="4"/>
  <c r="F151" i="4"/>
  <c r="F152" i="4"/>
  <c r="E153" i="4"/>
  <c r="F153" i="4"/>
  <c r="E154" i="4"/>
  <c r="F154" i="4"/>
  <c r="F155" i="4"/>
  <c r="E156" i="4"/>
  <c r="F156" i="4"/>
  <c r="F157" i="4"/>
  <c r="E159" i="4"/>
  <c r="F159" i="4"/>
  <c r="F160" i="4"/>
  <c r="F161" i="4"/>
  <c r="E162" i="4"/>
  <c r="F162" i="4"/>
  <c r="E163" i="4"/>
  <c r="F163" i="4"/>
  <c r="F166" i="4"/>
  <c r="F167" i="4"/>
  <c r="F168" i="4"/>
  <c r="F169" i="4"/>
  <c r="F170" i="4"/>
  <c r="F171" i="4"/>
  <c r="F172" i="4"/>
  <c r="F173" i="4"/>
  <c r="E174" i="4"/>
  <c r="F174" i="4"/>
  <c r="E175" i="4"/>
  <c r="F175" i="4"/>
  <c r="E176" i="4"/>
  <c r="F176" i="4"/>
  <c r="E177" i="4"/>
  <c r="F177" i="4"/>
  <c r="E178" i="4"/>
  <c r="F178" i="4"/>
  <c r="E61" i="4"/>
  <c r="F61" i="4"/>
  <c r="E62" i="4"/>
  <c r="F62" i="4"/>
  <c r="F63" i="4"/>
  <c r="F67" i="4"/>
  <c r="E68" i="4"/>
  <c r="F68" i="4"/>
  <c r="E69" i="4"/>
  <c r="F69" i="4"/>
  <c r="E70" i="4"/>
  <c r="F70" i="4"/>
  <c r="F71" i="4"/>
  <c r="F72" i="4"/>
  <c r="F73" i="4"/>
  <c r="E74" i="4"/>
  <c r="F74" i="4"/>
  <c r="E78" i="4"/>
  <c r="F78" i="4"/>
  <c r="F79" i="4"/>
  <c r="E82" i="4"/>
  <c r="F82" i="4"/>
  <c r="E83" i="4"/>
  <c r="F83" i="4"/>
  <c r="E84" i="4"/>
  <c r="F84" i="4"/>
  <c r="E86" i="4"/>
  <c r="F86" i="4"/>
  <c r="E87" i="4"/>
  <c r="F87" i="4"/>
  <c r="F88" i="4"/>
  <c r="E91" i="4"/>
  <c r="F91" i="4"/>
  <c r="E92" i="4"/>
  <c r="F92" i="4"/>
  <c r="F93" i="4"/>
  <c r="E94" i="4"/>
  <c r="F94" i="4"/>
  <c r="F95" i="4"/>
  <c r="E97" i="4"/>
  <c r="F97" i="4"/>
  <c r="E98" i="4"/>
  <c r="F98" i="4"/>
  <c r="E99" i="4"/>
  <c r="F99" i="4"/>
  <c r="F47" i="4"/>
  <c r="F48" i="4"/>
  <c r="F49" i="4"/>
  <c r="F50" i="4"/>
  <c r="F46" i="4"/>
  <c r="E35" i="4"/>
  <c r="F35" i="4"/>
  <c r="E37" i="4"/>
  <c r="F37" i="4"/>
  <c r="E38" i="4"/>
  <c r="F38" i="4"/>
  <c r="E39" i="4"/>
  <c r="F39" i="4"/>
  <c r="F42" i="4"/>
  <c r="F23" i="4"/>
  <c r="E24" i="4"/>
  <c r="F24" i="4"/>
  <c r="E25" i="4"/>
  <c r="F25" i="4"/>
  <c r="E27" i="4"/>
  <c r="E28" i="4"/>
  <c r="F28" i="4"/>
  <c r="E10" i="4"/>
  <c r="F10" i="4"/>
  <c r="E11" i="4"/>
  <c r="F11" i="4"/>
  <c r="E12" i="4"/>
  <c r="F12" i="4"/>
  <c r="E13" i="4"/>
  <c r="F13" i="4"/>
  <c r="E14" i="4"/>
  <c r="F14" i="4"/>
  <c r="F15" i="4"/>
  <c r="F16" i="4"/>
  <c r="F17" i="4"/>
  <c r="E186" i="4"/>
  <c r="F186" i="4"/>
  <c r="E187" i="4"/>
  <c r="F187" i="4"/>
  <c r="E188" i="4"/>
  <c r="F188" i="4"/>
  <c r="E189" i="4"/>
  <c r="F189" i="4"/>
  <c r="F10" i="6"/>
  <c r="H10" i="2"/>
  <c r="I24" i="2"/>
  <c r="I15" i="2"/>
  <c r="H15" i="2"/>
  <c r="I14" i="2"/>
  <c r="H14" i="2"/>
  <c r="I13" i="2"/>
  <c r="I12" i="2"/>
  <c r="I11" i="2"/>
  <c r="H11" i="2"/>
  <c r="I10" i="2"/>
  <c r="F504" i="7" l="1"/>
  <c r="D66" i="7"/>
  <c r="F102" i="7"/>
  <c r="F142" i="7"/>
  <c r="D314" i="7"/>
  <c r="F314" i="7" s="1"/>
  <c r="E319" i="7"/>
  <c r="E158" i="7" s="1"/>
  <c r="F158" i="7" s="1"/>
  <c r="D355" i="7"/>
  <c r="F505" i="7"/>
  <c r="F541" i="7"/>
  <c r="F561" i="7"/>
  <c r="D574" i="7"/>
  <c r="F574" i="7" s="1"/>
  <c r="F607" i="7"/>
  <c r="D640" i="7"/>
  <c r="F640" i="7" s="1"/>
  <c r="F683" i="7"/>
  <c r="F103" i="7"/>
  <c r="F121" i="7"/>
  <c r="F522" i="7"/>
  <c r="E616" i="7"/>
  <c r="E615" i="7" s="1"/>
  <c r="E614" i="7" s="1"/>
  <c r="D671" i="7"/>
  <c r="F743" i="7"/>
  <c r="F97" i="7"/>
  <c r="F136" i="7"/>
  <c r="F461" i="7"/>
  <c r="D706" i="7"/>
  <c r="F706" i="7" s="1"/>
  <c r="D749" i="7"/>
  <c r="F749" i="7" s="1"/>
  <c r="F61" i="7"/>
  <c r="F123" i="7"/>
  <c r="E185" i="7"/>
  <c r="F185" i="7" s="1"/>
  <c r="F467" i="7"/>
  <c r="F701" i="7"/>
  <c r="F715" i="7"/>
  <c r="D101" i="7"/>
  <c r="D100" i="7" s="1"/>
  <c r="F118" i="7"/>
  <c r="F336" i="7"/>
  <c r="E428" i="7"/>
  <c r="F483" i="7"/>
  <c r="F663" i="7"/>
  <c r="F55" i="7"/>
  <c r="F62" i="7"/>
  <c r="D109" i="7"/>
  <c r="D108" i="7" s="1"/>
  <c r="F108" i="7" s="1"/>
  <c r="F140" i="7"/>
  <c r="F463" i="7"/>
  <c r="D470" i="7"/>
  <c r="F470" i="7" s="1"/>
  <c r="D527" i="7"/>
  <c r="F527" i="7" s="1"/>
  <c r="D555" i="7"/>
  <c r="F555" i="7" s="1"/>
  <c r="D717" i="7"/>
  <c r="F717" i="7" s="1"/>
  <c r="F206" i="7"/>
  <c r="D494" i="7"/>
  <c r="F495" i="7"/>
  <c r="E24" i="7"/>
  <c r="F27" i="7"/>
  <c r="F135" i="7"/>
  <c r="F141" i="7"/>
  <c r="E211" i="7"/>
  <c r="F211" i="7" s="1"/>
  <c r="F212" i="7"/>
  <c r="F272" i="7"/>
  <c r="E349" i="7"/>
  <c r="E348" i="7" s="1"/>
  <c r="D380" i="7"/>
  <c r="F380" i="7" s="1"/>
  <c r="F381" i="7"/>
  <c r="E410" i="7"/>
  <c r="E395" i="7" s="1"/>
  <c r="E390" i="7" s="1"/>
  <c r="E389" i="7" s="1"/>
  <c r="F447" i="7"/>
  <c r="D454" i="7"/>
  <c r="F490" i="7"/>
  <c r="D582" i="7"/>
  <c r="F585" i="7"/>
  <c r="D733" i="7"/>
  <c r="F733" i="7" s="1"/>
  <c r="F168" i="7"/>
  <c r="F593" i="7"/>
  <c r="E592" i="7"/>
  <c r="F592" i="7" s="1"/>
  <c r="F169" i="7"/>
  <c r="D311" i="7"/>
  <c r="F311" i="7" s="1"/>
  <c r="F312" i="7"/>
  <c r="E76" i="7"/>
  <c r="F77" i="7"/>
  <c r="F127" i="7"/>
  <c r="F393" i="7"/>
  <c r="E454" i="7"/>
  <c r="E559" i="7"/>
  <c r="F606" i="7"/>
  <c r="D601" i="7"/>
  <c r="F540" i="7"/>
  <c r="F392" i="7"/>
  <c r="D391" i="7"/>
  <c r="E473" i="7"/>
  <c r="F473" i="7" s="1"/>
  <c r="F474" i="7"/>
  <c r="D65" i="7"/>
  <c r="F66" i="7"/>
  <c r="F101" i="7"/>
  <c r="D115" i="7"/>
  <c r="F116" i="7"/>
  <c r="F122" i="7"/>
  <c r="D152" i="7"/>
  <c r="F153" i="7"/>
  <c r="D319" i="7"/>
  <c r="F320" i="7"/>
  <c r="F355" i="7"/>
  <c r="D368" i="7"/>
  <c r="F368" i="7" s="1"/>
  <c r="F369" i="7"/>
  <c r="D377" i="7"/>
  <c r="F378" i="7"/>
  <c r="D385" i="7"/>
  <c r="F386" i="7"/>
  <c r="F421" i="7"/>
  <c r="D469" i="7"/>
  <c r="F469" i="7" s="1"/>
  <c r="D482" i="7"/>
  <c r="D741" i="7"/>
  <c r="F745" i="7"/>
  <c r="F594" i="7"/>
  <c r="D125" i="7"/>
  <c r="F125" i="7" s="1"/>
  <c r="F126" i="7"/>
  <c r="D547" i="7"/>
  <c r="F547" i="7" s="1"/>
  <c r="F548" i="7"/>
  <c r="D95" i="7"/>
  <c r="D133" i="7"/>
  <c r="F133" i="7" s="1"/>
  <c r="E376" i="7"/>
  <c r="E371" i="7" s="1"/>
  <c r="F410" i="7"/>
  <c r="D428" i="7"/>
  <c r="D49" i="7"/>
  <c r="F50" i="7"/>
  <c r="E49" i="7"/>
  <c r="E48" i="7" s="1"/>
  <c r="E47" i="7" s="1"/>
  <c r="E46" i="7" s="1"/>
  <c r="F360" i="7"/>
  <c r="D60" i="7"/>
  <c r="F109" i="7"/>
  <c r="F128" i="7"/>
  <c r="E138" i="7"/>
  <c r="E256" i="7"/>
  <c r="F256" i="7" s="1"/>
  <c r="F271" i="7"/>
  <c r="E270" i="7"/>
  <c r="F270" i="7" s="1"/>
  <c r="E302" i="7"/>
  <c r="E301" i="7" s="1"/>
  <c r="E300" i="7" s="1"/>
  <c r="D303" i="7"/>
  <c r="F308" i="7"/>
  <c r="D350" i="7"/>
  <c r="F350" i="7" s="1"/>
  <c r="F351" i="7"/>
  <c r="D396" i="7"/>
  <c r="F397" i="7"/>
  <c r="F422" i="7"/>
  <c r="F528" i="7"/>
  <c r="D628" i="7"/>
  <c r="F671" i="7"/>
  <c r="E32" i="7"/>
  <c r="E70" i="7"/>
  <c r="F70" i="7" s="1"/>
  <c r="D147" i="7"/>
  <c r="E252" i="7"/>
  <c r="F252" i="7" s="1"/>
  <c r="D499" i="7"/>
  <c r="F499" i="7" s="1"/>
  <c r="E513" i="7"/>
  <c r="F513" i="7" s="1"/>
  <c r="D534" i="7"/>
  <c r="E610" i="7"/>
  <c r="F664" i="7"/>
  <c r="D668" i="7"/>
  <c r="D687" i="7"/>
  <c r="F694" i="7"/>
  <c r="D700" i="7"/>
  <c r="D730" i="7"/>
  <c r="F730" i="7" s="1"/>
  <c r="F629" i="7"/>
  <c r="D655" i="7"/>
  <c r="F655" i="7" s="1"/>
  <c r="F709" i="7"/>
  <c r="F718" i="7"/>
  <c r="F734" i="7"/>
  <c r="D692" i="7"/>
  <c r="F679" i="7"/>
  <c r="F143" i="4"/>
  <c r="E143" i="4"/>
  <c r="F141" i="4"/>
  <c r="D147" i="4"/>
  <c r="E147" i="4" s="1"/>
  <c r="F142" i="4"/>
  <c r="E142" i="4"/>
  <c r="F111" i="4"/>
  <c r="E85" i="4"/>
  <c r="F77" i="4"/>
  <c r="F22" i="4"/>
  <c r="D76" i="4"/>
  <c r="E22" i="4"/>
  <c r="D80" i="4"/>
  <c r="E21" i="4"/>
  <c r="F21" i="4"/>
  <c r="D109" i="4"/>
  <c r="I25" i="2"/>
  <c r="H13" i="2"/>
  <c r="D107" i="7" l="1"/>
  <c r="F107" i="7" s="1"/>
  <c r="F428" i="7"/>
  <c r="F319" i="7"/>
  <c r="D503" i="7"/>
  <c r="D114" i="7"/>
  <c r="F115" i="7"/>
  <c r="D616" i="7"/>
  <c r="F628" i="7"/>
  <c r="F582" i="7"/>
  <c r="F559" i="7" s="1"/>
  <c r="D559" i="7"/>
  <c r="E347" i="7"/>
  <c r="F24" i="7"/>
  <c r="E23" i="7"/>
  <c r="F534" i="7"/>
  <c r="D533" i="7"/>
  <c r="D302" i="7"/>
  <c r="F303" i="7"/>
  <c r="D59" i="7"/>
  <c r="F59" i="7" s="1"/>
  <c r="F60" i="7"/>
  <c r="F100" i="7"/>
  <c r="D539" i="7"/>
  <c r="F32" i="7"/>
  <c r="E31" i="7"/>
  <c r="D349" i="7"/>
  <c r="E75" i="7"/>
  <c r="F75" i="7" s="1"/>
  <c r="F76" i="7"/>
  <c r="F454" i="7"/>
  <c r="F610" i="7"/>
  <c r="E609" i="7"/>
  <c r="F609" i="7" s="1"/>
  <c r="D384" i="7"/>
  <c r="F384" i="7" s="1"/>
  <c r="F385" i="7"/>
  <c r="D64" i="7"/>
  <c r="F601" i="7"/>
  <c r="D596" i="7"/>
  <c r="F596" i="7" s="1"/>
  <c r="E538" i="7"/>
  <c r="E537" i="7" s="1"/>
  <c r="F482" i="7"/>
  <c r="D478" i="7"/>
  <c r="F391" i="7"/>
  <c r="D390" i="7"/>
  <c r="D699" i="7"/>
  <c r="F699" i="7" s="1"/>
  <c r="F700" i="7"/>
  <c r="D395" i="7"/>
  <c r="F395" i="7" s="1"/>
  <c r="F396" i="7"/>
  <c r="D740" i="7"/>
  <c r="F740" i="7" s="1"/>
  <c r="F741" i="7"/>
  <c r="E167" i="7"/>
  <c r="D493" i="7"/>
  <c r="F494" i="7"/>
  <c r="F49" i="7"/>
  <c r="D48" i="7"/>
  <c r="F692" i="7"/>
  <c r="F687" i="7"/>
  <c r="D686" i="7"/>
  <c r="F147" i="7"/>
  <c r="D146" i="7"/>
  <c r="F152" i="7"/>
  <c r="D151" i="7"/>
  <c r="D667" i="7"/>
  <c r="F668" i="7"/>
  <c r="D94" i="7"/>
  <c r="F94" i="7" s="1"/>
  <c r="F95" i="7"/>
  <c r="E503" i="7"/>
  <c r="D376" i="7"/>
  <c r="F377" i="7"/>
  <c r="D108" i="4"/>
  <c r="D107" i="4"/>
  <c r="F147" i="4"/>
  <c r="D75" i="4"/>
  <c r="E76" i="4"/>
  <c r="F76" i="4"/>
  <c r="D57" i="4"/>
  <c r="H16" i="2"/>
  <c r="D99" i="7" l="1"/>
  <c r="F99" i="7" s="1"/>
  <c r="F376" i="7"/>
  <c r="D371" i="7"/>
  <c r="F371" i="7" s="1"/>
  <c r="E498" i="7"/>
  <c r="E497" i="7" s="1"/>
  <c r="E346" i="7" s="1"/>
  <c r="F503" i="7"/>
  <c r="F493" i="7"/>
  <c r="D492" i="7"/>
  <c r="F492" i="7" s="1"/>
  <c r="F349" i="7"/>
  <c r="D348" i="7"/>
  <c r="F302" i="7"/>
  <c r="D301" i="7"/>
  <c r="D532" i="7"/>
  <c r="F533" i="7"/>
  <c r="F146" i="7"/>
  <c r="D139" i="7"/>
  <c r="F167" i="7"/>
  <c r="E166" i="7"/>
  <c r="E30" i="7"/>
  <c r="F31" i="7"/>
  <c r="D666" i="7"/>
  <c r="F666" i="7" s="1"/>
  <c r="F667" i="7"/>
  <c r="F539" i="7"/>
  <c r="D538" i="7"/>
  <c r="D389" i="7"/>
  <c r="F389" i="7" s="1"/>
  <c r="F390" i="7"/>
  <c r="D685" i="7"/>
  <c r="F685" i="7" s="1"/>
  <c r="F686" i="7"/>
  <c r="D477" i="7"/>
  <c r="F477" i="7" s="1"/>
  <c r="F478" i="7"/>
  <c r="D691" i="7"/>
  <c r="D615" i="7"/>
  <c r="F616" i="7"/>
  <c r="D150" i="7"/>
  <c r="F150" i="7" s="1"/>
  <c r="F151" i="7"/>
  <c r="D47" i="7"/>
  <c r="F48" i="7"/>
  <c r="E65" i="7"/>
  <c r="F23" i="7"/>
  <c r="E22" i="7"/>
  <c r="F114" i="7"/>
  <c r="D113" i="7"/>
  <c r="D56" i="4"/>
  <c r="F75" i="4"/>
  <c r="E75" i="4"/>
  <c r="D34" i="4"/>
  <c r="D40" i="4"/>
  <c r="E159" i="7" l="1"/>
  <c r="E157" i="7" s="1"/>
  <c r="F157" i="7" s="1"/>
  <c r="F156" i="7" s="1"/>
  <c r="D690" i="7"/>
  <c r="F690" i="7" s="1"/>
  <c r="F691" i="7"/>
  <c r="D347" i="7"/>
  <c r="F348" i="7"/>
  <c r="E64" i="7"/>
  <c r="F65" i="7"/>
  <c r="D46" i="7"/>
  <c r="F46" i="7" s="1"/>
  <c r="F47" i="7"/>
  <c r="D112" i="7"/>
  <c r="F112" i="7" s="1"/>
  <c r="F113" i="7"/>
  <c r="E21" i="7"/>
  <c r="F22" i="7"/>
  <c r="F615" i="7"/>
  <c r="D614" i="7"/>
  <c r="F614" i="7" s="1"/>
  <c r="F166" i="7"/>
  <c r="E165" i="7"/>
  <c r="F165" i="7" s="1"/>
  <c r="D537" i="7"/>
  <c r="F537" i="7" s="1"/>
  <c r="F538" i="7"/>
  <c r="D138" i="7"/>
  <c r="F138" i="7" s="1"/>
  <c r="F139" i="7"/>
  <c r="F532" i="7"/>
  <c r="D498" i="7"/>
  <c r="F30" i="7"/>
  <c r="E29" i="7"/>
  <c r="F29" i="7" s="1"/>
  <c r="D300" i="7"/>
  <c r="F300" i="7" s="1"/>
  <c r="F301" i="7"/>
  <c r="E128" i="4"/>
  <c r="F128" i="4"/>
  <c r="E185" i="4"/>
  <c r="F185" i="4"/>
  <c r="F40" i="4"/>
  <c r="E41" i="4"/>
  <c r="F41" i="4"/>
  <c r="F36" i="4"/>
  <c r="E36" i="4"/>
  <c r="E124" i="4"/>
  <c r="F124" i="4"/>
  <c r="E129" i="4"/>
  <c r="F129" i="4"/>
  <c r="E40" i="4"/>
  <c r="F34" i="4"/>
  <c r="E34" i="4"/>
  <c r="D33" i="4"/>
  <c r="F159" i="7" l="1"/>
  <c r="E45" i="7"/>
  <c r="F64" i="7"/>
  <c r="D497" i="7"/>
  <c r="F497" i="7" s="1"/>
  <c r="F498" i="7"/>
  <c r="F21" i="7"/>
  <c r="E19" i="7"/>
  <c r="F347" i="7"/>
  <c r="F346" i="7" s="1"/>
  <c r="D346" i="7"/>
  <c r="E122" i="4"/>
  <c r="F122" i="4"/>
  <c r="F184" i="4"/>
  <c r="E184" i="4"/>
  <c r="E19" i="6"/>
  <c r="D19" i="6"/>
  <c r="F19" i="6" s="1"/>
  <c r="D9" i="4"/>
  <c r="D8" i="4" s="1"/>
  <c r="F19" i="7" l="1"/>
  <c r="E20" i="7"/>
  <c r="F20" i="7" s="1"/>
  <c r="F45" i="7"/>
  <c r="E66" i="4"/>
  <c r="F66" i="4"/>
  <c r="F110" i="4"/>
  <c r="E110" i="4"/>
  <c r="E149" i="4"/>
  <c r="F149" i="4"/>
  <c r="E165" i="4"/>
  <c r="F165" i="4"/>
  <c r="F158" i="4"/>
  <c r="E59" i="4"/>
  <c r="F59" i="4"/>
  <c r="E90" i="4"/>
  <c r="F90" i="4"/>
  <c r="E96" i="4"/>
  <c r="F96" i="4"/>
  <c r="F134" i="4"/>
  <c r="E134" i="4"/>
  <c r="E81" i="4"/>
  <c r="F81" i="4"/>
  <c r="E8" i="4"/>
  <c r="F8" i="4"/>
  <c r="E9" i="4"/>
  <c r="F9" i="4"/>
  <c r="E18" i="7" l="1"/>
  <c r="F18" i="7" s="1"/>
  <c r="E133" i="4"/>
  <c r="F133" i="4"/>
  <c r="E58" i="4"/>
  <c r="F58" i="4"/>
  <c r="F148" i="4"/>
  <c r="E148" i="4"/>
  <c r="F33" i="4"/>
  <c r="E33" i="4"/>
  <c r="F108" i="4"/>
  <c r="E108" i="4"/>
  <c r="F109" i="4"/>
  <c r="E109" i="4"/>
  <c r="F56" i="4"/>
  <c r="E80" i="4"/>
  <c r="F80" i="4"/>
  <c r="E89" i="4"/>
  <c r="F89" i="4"/>
  <c r="F164" i="4"/>
  <c r="E164" i="4"/>
  <c r="E65" i="4"/>
  <c r="F65" i="4"/>
  <c r="E57" i="4"/>
  <c r="F57" i="4"/>
  <c r="F42" i="2"/>
  <c r="H24" i="2"/>
  <c r="G24" i="2"/>
  <c r="F24" i="2"/>
  <c r="E64" i="4" l="1"/>
  <c r="F64" i="4"/>
  <c r="E56" i="4"/>
  <c r="F107" i="4"/>
  <c r="E107" i="4"/>
  <c r="E132" i="4"/>
  <c r="F132" i="4"/>
  <c r="H25" i="2"/>
  <c r="F25" i="2"/>
  <c r="F32" i="2" s="1"/>
  <c r="G25" i="2"/>
  <c r="I33" i="2" l="1"/>
</calcChain>
</file>

<file path=xl/sharedStrings.xml><?xml version="1.0" encoding="utf-8"?>
<sst xmlns="http://schemas.openxmlformats.org/spreadsheetml/2006/main" count="1633" uniqueCount="834">
  <si>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</si>
  <si>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</si>
  <si>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</si>
  <si>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</si>
  <si>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</si>
  <si>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</si>
  <si>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</si>
  <si>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</si>
  <si>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</si>
  <si>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</si>
  <si>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</si>
  <si>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</si>
  <si>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</si>
  <si>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</si>
  <si>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</si>
  <si>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</si>
  <si>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</si>
  <si>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</si>
  <si>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</si>
  <si>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</si>
  <si>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</si>
  <si>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</si>
  <si>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</si>
  <si>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</si>
  <si>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</si>
  <si>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</si>
  <si>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</si>
  <si>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</si>
  <si>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</si>
  <si>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</si>
  <si>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</si>
  <si>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</si>
  <si>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</si>
  <si>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</si>
  <si>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</si>
  <si>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Rashodi za nabavu neproizvedene dugotrajne imovine</t>
  </si>
  <si>
    <t>A2. PRIHODI I RASHODI PREMA IZVORIMA FINANCIRANJA</t>
  </si>
  <si>
    <t>1 Opći prihodi i primici</t>
  </si>
  <si>
    <t>Razred/
skupina</t>
  </si>
  <si>
    <t>Opći prihodi i primici</t>
  </si>
  <si>
    <t>Vlastiti prihodi</t>
  </si>
  <si>
    <t>A3. RASHODI PREMA FUNKCIJSKOJ KLASIFIKACIJI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</si>
  <si>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</si>
  <si>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</si>
  <si>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</si>
  <si>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</si>
  <si>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</si>
  <si>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</si>
  <si>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</si>
  <si>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 xml:space="preserve">UKUPNO IZDACI </t>
  </si>
  <si>
    <t>II. POSEBNI DIO</t>
  </si>
  <si>
    <t>ŠIFRA</t>
  </si>
  <si>
    <t>Ostali prihodi za posebne namjene</t>
  </si>
  <si>
    <t>Vlastii prihodi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</si>
  <si>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</si>
  <si>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</si>
  <si>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</si>
  <si>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</si>
  <si>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PLAN 
(2025)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</si>
  <si>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</si>
  <si>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</si>
  <si>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</si>
  <si>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</si>
  <si>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>Kazne, upravne mjere i ostali prihodi</t>
  </si>
  <si>
    <t>PRENESENI VIŠAK PRIHODA KORIŠTEN ZA POKRIĆE RASHODA</t>
  </si>
  <si>
    <t>Vlastiti izvori</t>
  </si>
  <si>
    <t>Rezultat poslovanja</t>
  </si>
  <si>
    <t>Višak prihoda - izvorna sredstva KZŽ</t>
  </si>
  <si>
    <t>Višak prihoda poslovanja Vlastiti prihodi</t>
  </si>
  <si>
    <t>Višak prihoda poslovanja Ministarstvo</t>
  </si>
  <si>
    <t>Višak prihoda poslovanja Ministarstvo prijenos EU</t>
  </si>
  <si>
    <t>Višak prihoda poslovanja Donacije</t>
  </si>
  <si>
    <t>Financijski  rashodi</t>
  </si>
  <si>
    <t>Ostali rashodi</t>
  </si>
  <si>
    <t>Rashodi za nabavu proizvedene dugotrajne imovine</t>
  </si>
  <si>
    <t>Rashodi za dodatna ulaganja na nefinancijskoj imovini</t>
  </si>
  <si>
    <t>PRENESENI MANJAK PRIHODA</t>
  </si>
  <si>
    <t>Manjak prihoda - izvorna sredstva KZŽ</t>
  </si>
  <si>
    <t>Prihodi iz nadležnog proračuna i od HZZO-a temeljem ugovornih obaveza</t>
  </si>
  <si>
    <t>Korišteni rezultat - višak izvorna sredstva KZŽ</t>
  </si>
  <si>
    <t>Korišteni rezultat - višak Vlastiti prihodi</t>
  </si>
  <si>
    <t>UKUPNI PRIHODI BEZ VIŠKA</t>
  </si>
  <si>
    <t>Korišteni rezultat - višak posebne namjene</t>
  </si>
  <si>
    <t>Korišteni rezultat - višak Ministarstvo</t>
  </si>
  <si>
    <t>Korišteni rezultat - višak Ministarstvo prijenos EU</t>
  </si>
  <si>
    <t>Korišteni rezultat - višak Donacije</t>
  </si>
  <si>
    <t>Pomoći</t>
  </si>
  <si>
    <t>Ministarstvo prijenos EU</t>
  </si>
  <si>
    <t>Donacije</t>
  </si>
  <si>
    <t>Financijski rashodi</t>
  </si>
  <si>
    <t>Korišteni rezultat - manjak Ministarstvo</t>
  </si>
  <si>
    <t>Korišteni rezultat - manjak Ministarstvo prijenos EU</t>
  </si>
  <si>
    <t>Korišteni rezultat - manjak izvorna sredstva KZŽ</t>
  </si>
  <si>
    <t>Korišteni rezultat - manjak posebne namjene</t>
  </si>
  <si>
    <t>UKUPNI PRIHODI BEZ MANJKA</t>
  </si>
  <si>
    <t>09</t>
  </si>
  <si>
    <t>Obrazovanje</t>
  </si>
  <si>
    <t>092</t>
  </si>
  <si>
    <t>0922</t>
  </si>
  <si>
    <t>096</t>
  </si>
  <si>
    <t>0960</t>
  </si>
  <si>
    <t>Srednjoškolsko obrazovanje</t>
  </si>
  <si>
    <t>Više srednjoškolsko obrazovanje</t>
  </si>
  <si>
    <t>Dodatne usluge u obrazovanju</t>
  </si>
  <si>
    <t>Šifra</t>
  </si>
  <si>
    <t xml:space="preserve">Naziv </t>
  </si>
  <si>
    <t>Plan za 2025.</t>
  </si>
  <si>
    <t>Razdjel 006 UO za obrazovanje, kulturu, sport i tehničku kulturu Krapinsko-zagorske županije, Glava 00620 Obrazovanje, glavni program J01 Obrazovanje</t>
  </si>
  <si>
    <t>RKP 16998 SREDNJA ŠKOLA OROSLAVJE</t>
  </si>
  <si>
    <t>IZVORI FINANCIRANJA:</t>
  </si>
  <si>
    <t>Prihodi za posebne manjene</t>
  </si>
  <si>
    <t>5.2.1.</t>
  </si>
  <si>
    <t>Ministarstvo</t>
  </si>
  <si>
    <t>5.4.1.</t>
  </si>
  <si>
    <t>Grad Oroslavje</t>
  </si>
  <si>
    <t>5.7.1.</t>
  </si>
  <si>
    <t>Redovni poslovi ustanova srednješkolskog obrazovanja SŠ</t>
  </si>
  <si>
    <t>Plaće (Bruto)</t>
  </si>
  <si>
    <t>Plaće za zaposlene</t>
  </si>
  <si>
    <t>Plaće za prekovremeni rad</t>
  </si>
  <si>
    <t>Plaće za posebne uvjete rada</t>
  </si>
  <si>
    <t>Ostali rashodi za zaposlene</t>
  </si>
  <si>
    <t>Doprinosi na plaće</t>
  </si>
  <si>
    <t>Doprinosi za zdravstveno osiguranje</t>
  </si>
  <si>
    <t>Naknade troškova zaposlenima</t>
  </si>
  <si>
    <t>Službena putovanja</t>
  </si>
  <si>
    <t>Ostale naknade troškova zaposlenima</t>
  </si>
  <si>
    <t>Rashodi za materijal i energiju</t>
  </si>
  <si>
    <t>Materijal i sirovine</t>
  </si>
  <si>
    <t>Energija</t>
  </si>
  <si>
    <t>Sitni inventar</t>
  </si>
  <si>
    <t>Službena, radna i zaštitna odjeća i obuća</t>
  </si>
  <si>
    <t>Rashodi za usluge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</si>
  <si>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</si>
  <si>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</si>
  <si>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</si>
  <si>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</si>
  <si>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</si>
  <si>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</si>
  <si>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</si>
  <si>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</si>
  <si>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</si>
  <si>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</si>
  <si>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</si>
  <si>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</si>
  <si>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Pristojbe i naknade</t>
  </si>
  <si>
    <t>Troškovi sudskih postupaka</t>
  </si>
  <si>
    <t>Ostali financijski rashodi</t>
  </si>
  <si>
    <t>Bankarske usluge i usluge platnog prometa</t>
  </si>
  <si>
    <t>Zatezne kamate</t>
  </si>
  <si>
    <t>Građevinski objekti</t>
  </si>
  <si>
    <t>Poslovni objekti</t>
  </si>
  <si>
    <t>Postrojenja i oprema</t>
  </si>
  <si>
    <t>Uredska oprema i namještaj</t>
  </si>
  <si>
    <t>Uređaji, strojevi i oprema za ostale namjene</t>
  </si>
  <si>
    <t>Knjige, umjetnička djela i ostale izložbene vrijednosti</t>
  </si>
  <si>
    <t>Knjige</t>
  </si>
  <si>
    <t>Izgradnja, dogradnja i adaptacija SŠ</t>
  </si>
  <si>
    <t>Dopunski nastavni i vannastavni program škola i obrazovnih institucija</t>
  </si>
  <si>
    <t>Financiranje - ostali rashodi SŠ</t>
  </si>
  <si>
    <t>Naknade troškova osobama izvan radnog odnosa</t>
  </si>
  <si>
    <t>Tekuće donacije</t>
  </si>
  <si>
    <t>Tekuće donacije u naravi</t>
  </si>
  <si>
    <t>Oprema za grijanje, ventilaciju i hlađenje</t>
  </si>
  <si>
    <t>Program građanskog odgoja u školama</t>
  </si>
  <si>
    <t>Programi za nadarenu djecu</t>
  </si>
  <si>
    <t>Razvoj poduzetništva kod djece i mladih</t>
  </si>
  <si>
    <t>Dopunska sredstva za materijalne rashode i opremu škola</t>
  </si>
  <si>
    <t>Dodatna ulaganja na građevinskim objektima</t>
  </si>
  <si>
    <t>Dodatna ulaganja za ostalu nefinancijsku imovinu</t>
  </si>
  <si>
    <t>REPUBLIKA HRVATSKA</t>
  </si>
  <si>
    <t>Razdjel: 006 UO ZA OBRAZOVANJE, KULTURU, SPORT I TEHNIČKU KULTURU</t>
  </si>
  <si>
    <t>KRAPINSKO-ZAGOSKA ŽUPANIJA</t>
  </si>
  <si>
    <t>Glava: 00620 OBRAZOVANJE</t>
  </si>
  <si>
    <t>SREDNJA ŠKOLA OROSLAVJE</t>
  </si>
  <si>
    <t>Glavni program: J01 OBRAZOVANJE</t>
  </si>
  <si>
    <t>OROSLAVJE, LJ. GAJA 1</t>
  </si>
  <si>
    <t>Program 1018 SREDNJEŠKOLSKO OBRAZOVANJE - ZAKONSKI STANDARD</t>
  </si>
  <si>
    <t>Program 1020 DOPUNSKI NASTAVNI I VANNASTAVNI PROGRAM ŠKOLA I O.I.</t>
  </si>
  <si>
    <t xml:space="preserve">KLASA: </t>
  </si>
  <si>
    <t>Funkcijska klasifikacija:</t>
  </si>
  <si>
    <t xml:space="preserve">URBROJ: </t>
  </si>
  <si>
    <t>Lokacijska klasifikacija:  RH</t>
  </si>
  <si>
    <t>02 - Krapinsko Zagorska županija</t>
  </si>
  <si>
    <t>3115 - Grad Oroslavje</t>
  </si>
  <si>
    <t>Korisnik K037:          Pror.k. 16998</t>
  </si>
  <si>
    <t>SREDNJA ŠKOLA OROSLAVJE                                                              OIB:</t>
  </si>
  <si>
    <t>POZICIJA</t>
  </si>
  <si>
    <t>KONTO</t>
  </si>
  <si>
    <t>VRSTA PRIHODA / PRIMITAKA</t>
  </si>
  <si>
    <t xml:space="preserve">PLAN 2025. </t>
  </si>
  <si>
    <t/>
  </si>
  <si>
    <t>UKUPNO PRIHODI / PRIMICI</t>
  </si>
  <si>
    <t>PRIHODI OSNIVAČA</t>
  </si>
  <si>
    <t>PRIHODI KORISNIKA</t>
  </si>
  <si>
    <t>Izvor 1.3.</t>
  </si>
  <si>
    <t xml:space="preserve">KZŽ DECENTRALIZACIJA  </t>
  </si>
  <si>
    <t>Prihodi Županije za materijalno-financijske rashode i investicijsko održavanje</t>
  </si>
  <si>
    <t>Prihodi KZŽ za nabavu nefinancijske imovine</t>
  </si>
  <si>
    <t>Izvorna sredstva - ostali prihodi</t>
  </si>
  <si>
    <t>Izvorna sredstva - Rad e-tehničara</t>
  </si>
  <si>
    <t>Izvorna sredstva - Refundacije za natjecanja</t>
  </si>
  <si>
    <t>Izvorna sredstva - Škola i zajednica</t>
  </si>
  <si>
    <t>UKUPNO PRIHODI KORISNIKA</t>
  </si>
  <si>
    <t>Izvor</t>
  </si>
  <si>
    <t>6.2.1.</t>
  </si>
  <si>
    <t>DONACIJA PK</t>
  </si>
  <si>
    <t>Donacije od pravnih i fizičkih osoba izvan općeg proračuna</t>
  </si>
  <si>
    <t>P1274</t>
  </si>
  <si>
    <t>Tekuće donacije od fizičkih osoba</t>
  </si>
  <si>
    <t>P1537</t>
  </si>
  <si>
    <t>Tekuće donacije od neprofitnih organizacija</t>
  </si>
  <si>
    <t>P1538</t>
  </si>
  <si>
    <t>Tekuće donacije od trgovačkih društava</t>
  </si>
  <si>
    <t>P0798</t>
  </si>
  <si>
    <t>Tekuće donacije od ostalih subjekata izvan općeg proračuna</t>
  </si>
  <si>
    <t>Kapitalne donacije</t>
  </si>
  <si>
    <t>P1249</t>
  </si>
  <si>
    <t>Kapitalne donacije od neprofitnih organizacija</t>
  </si>
  <si>
    <t>P01621</t>
  </si>
  <si>
    <t>Kapitalne donacije od trgovačkih društava</t>
  </si>
  <si>
    <t>P1106</t>
  </si>
  <si>
    <t>Kapitalne donacije od ostalih subjekata izvan općeg proračun</t>
  </si>
  <si>
    <t>Višak/manjak prihoda</t>
  </si>
  <si>
    <t>Višak prihoda</t>
  </si>
  <si>
    <t>P0799</t>
  </si>
  <si>
    <t>3.1.1.</t>
  </si>
  <si>
    <t>VLASTITI PRIHODI PK</t>
  </si>
  <si>
    <t>Prihodi od financijske imovine</t>
  </si>
  <si>
    <t>Kamate na oročena sredstva i depozite po viđenju</t>
  </si>
  <si>
    <t>P0801</t>
  </si>
  <si>
    <t>Kamate na depozite po viđenju</t>
  </si>
  <si>
    <t>Prihodi od upravnih i admin. pristojbi, pristojbi po posebnim propis. i naknada</t>
  </si>
  <si>
    <t>Prihodi po posebnim propisima</t>
  </si>
  <si>
    <t>Ostali nespomenuti prihodi</t>
  </si>
  <si>
    <t>P1275</t>
  </si>
  <si>
    <t>P01712</t>
  </si>
  <si>
    <t>Ostali nespomenuti prihodi po posebnim propisima</t>
  </si>
  <si>
    <t>Prihodi od prodaje proizvoda i robe te pruženih usluga</t>
  </si>
  <si>
    <t>Prihodi od prodaje proizvoda i robe</t>
  </si>
  <si>
    <t>P1178</t>
  </si>
  <si>
    <t>Prihodi od pruženih usluga</t>
  </si>
  <si>
    <t>P0802</t>
  </si>
  <si>
    <t>P1445</t>
  </si>
  <si>
    <t>Tekuće donacije od fizičkih osoba (zadruga)</t>
  </si>
  <si>
    <t>P01711</t>
  </si>
  <si>
    <t>Ostali prihodi</t>
  </si>
  <si>
    <t>P1423</t>
  </si>
  <si>
    <t>Prihod od prodaje postrojenja i opreme</t>
  </si>
  <si>
    <t>P1536</t>
  </si>
  <si>
    <t>Strojevi</t>
  </si>
  <si>
    <t>P0803</t>
  </si>
  <si>
    <t>4.3.1.</t>
  </si>
  <si>
    <t>POSEBNE NAMJENE PK</t>
  </si>
  <si>
    <t>P1276</t>
  </si>
  <si>
    <t>Sufinanciranje cijene usluge, participacije i slično</t>
  </si>
  <si>
    <t>P0805</t>
  </si>
  <si>
    <t>P0806</t>
  </si>
  <si>
    <t>P0807</t>
  </si>
  <si>
    <t>Višak prihoda prorač.korisnika sa žr</t>
  </si>
  <si>
    <t>MINISTARSTVO PK</t>
  </si>
  <si>
    <t>Pomoći proračunskim korisnicima iz proračuna koji im nije nadležan</t>
  </si>
  <si>
    <t>Tekuće pomoći proračunskim korisnicima iz proračuna koji im nije nadležan</t>
  </si>
  <si>
    <t>P0809</t>
  </si>
  <si>
    <t>Tekuće pomoći iz državnog proračuna proračunskim korisnicima proračuna JLP(R)S</t>
  </si>
  <si>
    <t>Kapitalne pomoći proračunskim korisnicima iz proračuna koji im nije nadležan</t>
  </si>
  <si>
    <t>P1248</t>
  </si>
  <si>
    <t>Kapitalne pomoći iz državnog proračuna proračunskim korisnicima proračuna JLP(R)S</t>
  </si>
  <si>
    <t>P0810</t>
  </si>
  <si>
    <t>P0812</t>
  </si>
  <si>
    <t>P0813</t>
  </si>
  <si>
    <t>MINISTARSTVO PRIJENOS EU PK</t>
  </si>
  <si>
    <t>Pomoći iz drž. Prorač. temeljem prijenosa EU sredstava</t>
  </si>
  <si>
    <t>Tekuće pomoći iz DP temeljem prijenosa EU sredstava</t>
  </si>
  <si>
    <t>P0815</t>
  </si>
  <si>
    <t>Tekuće pomoći iz drž. prorač. temeljem prijenosa EU sredstava</t>
  </si>
  <si>
    <t>P1446</t>
  </si>
  <si>
    <t>Tekuće pomoći od proračunskog korisnika drugog proračuna temeljem prijenosa EU sredstava (RCK ČK)</t>
  </si>
  <si>
    <t>P1454</t>
  </si>
  <si>
    <t>Tekuće pomoći iz državnog proračuna proračunskim korisnicima proračuna JLP(R)S (za plaće RCK)</t>
  </si>
  <si>
    <t>P1277</t>
  </si>
  <si>
    <t>P0816</t>
  </si>
  <si>
    <t>UKUPNO RASHODI / IZDACI</t>
  </si>
  <si>
    <t>RASHODI OSNIVAČA</t>
  </si>
  <si>
    <t>RASHODI KORISNIKA</t>
  </si>
  <si>
    <t>RAZDJEL: 006 UO ZA OBRAZOVANJE, KULTURU, SPORT I TEHNIČKU KULTURU</t>
  </si>
  <si>
    <t>GLAVA: 00620 OBRAZOVANJE</t>
  </si>
  <si>
    <t>GLAVNI PROGRAM: J01 OBRAZOVANJE</t>
  </si>
  <si>
    <t>Aktivnost A101801 Redovni poslovi ustanova srednješkolskog obrazovanja SŠ</t>
  </si>
  <si>
    <t>1.3.</t>
  </si>
  <si>
    <t>DECENTRALIZACIJA</t>
  </si>
  <si>
    <t>R11903</t>
  </si>
  <si>
    <t>Dnevnice za službeni put u zemlji</t>
  </si>
  <si>
    <t>R11904</t>
  </si>
  <si>
    <t>Dnevnice za službeni put u inozemstvu</t>
  </si>
  <si>
    <t>R11905</t>
  </si>
  <si>
    <t>Naknade za smještaj na službenom putu u zemlji</t>
  </si>
  <si>
    <t>R11906</t>
  </si>
  <si>
    <t>Naknade za smještaj na službenom putu u inozemstvu</t>
  </si>
  <si>
    <t>R11907</t>
  </si>
  <si>
    <t>Naknade za prijevoz na službenom putu u zemlji</t>
  </si>
  <si>
    <t>R11908</t>
  </si>
  <si>
    <t>Naknade za prijevoz na službenom putu u inozemstvu</t>
  </si>
  <si>
    <t>R11909</t>
  </si>
  <si>
    <t>Dnevnice per diem</t>
  </si>
  <si>
    <t>R3036</t>
  </si>
  <si>
    <t>Ostali rashodi za službena putovanja</t>
  </si>
  <si>
    <t>Naknade za prijevoz, za rad na terenu i odvojeni život</t>
  </si>
  <si>
    <t>R3037</t>
  </si>
  <si>
    <t>Naknade za prijevoz na posao i s posla</t>
  </si>
  <si>
    <t>Stručno usavršavanje zaposlenika</t>
  </si>
  <si>
    <t>R3038</t>
  </si>
  <si>
    <t>Seminari, savjetovanja i simpoziji</t>
  </si>
  <si>
    <t>R12666</t>
  </si>
  <si>
    <t>Tečajevi i stručni ispiti</t>
  </si>
  <si>
    <t>R12667</t>
  </si>
  <si>
    <t>Naknada za korištenje privatnog automobila u službene svrhe</t>
  </si>
  <si>
    <t>Uredski materijal i ostali materijalni rashodi</t>
  </si>
  <si>
    <t>R3040</t>
  </si>
  <si>
    <t>Uredski materijal</t>
  </si>
  <si>
    <t>R11910</t>
  </si>
  <si>
    <t>Literatura</t>
  </si>
  <si>
    <t>R11911</t>
  </si>
  <si>
    <t>Materijal i sredstva za čišćenje i održavanje</t>
  </si>
  <si>
    <t>R11912</t>
  </si>
  <si>
    <t>Materijal za higijenske potrebe i njegu</t>
  </si>
  <si>
    <t>R3041</t>
  </si>
  <si>
    <t>Ostali materijal za potrebe redovnog poslovanja</t>
  </si>
  <si>
    <t>R12668</t>
  </si>
  <si>
    <t>Osnovni materijal i sirovine</t>
  </si>
  <si>
    <t>R12669</t>
  </si>
  <si>
    <t>Pomoćni i sanitetski materijal (Nastavni materijal)</t>
  </si>
  <si>
    <t>R3042</t>
  </si>
  <si>
    <t>Ostali materijal i sirovine</t>
  </si>
  <si>
    <t>R3043</t>
  </si>
  <si>
    <t>Električna energija</t>
  </si>
  <si>
    <t>R3044</t>
  </si>
  <si>
    <t>Plin</t>
  </si>
  <si>
    <t>R3045</t>
  </si>
  <si>
    <t>Motorni benzin i dizel gorivo</t>
  </si>
  <si>
    <t>R3046</t>
  </si>
  <si>
    <t>Ostali materijali za proizvodnju energije (ugljen, drva, teš</t>
  </si>
  <si>
    <t>Materijal i dijelovi za tekuće i investicijsko održavanje</t>
  </si>
  <si>
    <t>R11913</t>
  </si>
  <si>
    <t>Materijal i dijelovi za tekuće i investicijsko održavanje građevinskih objekata</t>
  </si>
  <si>
    <t>R11914</t>
  </si>
  <si>
    <t>Materijal i dijelovi za tekuće i investicijsko održavanje postrojenja i opreme</t>
  </si>
  <si>
    <t>R11915</t>
  </si>
  <si>
    <t>Materijal i dijelovi za tekuće i investicijsko održavanje transportnih sredstava</t>
  </si>
  <si>
    <t>R3047</t>
  </si>
  <si>
    <t>Materijal i dijelovi za tekuće i invest. održavanje</t>
  </si>
  <si>
    <t>Sitni inventar i auto gume</t>
  </si>
  <si>
    <t>R3048</t>
  </si>
  <si>
    <t>R3049</t>
  </si>
  <si>
    <t>Auto gume</t>
  </si>
  <si>
    <t>R3050</t>
  </si>
  <si>
    <t>R3051</t>
  </si>
  <si>
    <t>Usluge telefona, telefaksa</t>
  </si>
  <si>
    <t>R3052</t>
  </si>
  <si>
    <t>Poštarina (pisma, tiskanice i sl.)</t>
  </si>
  <si>
    <t>R3053</t>
  </si>
  <si>
    <t>Ostale usluge za komunikaciju i prijevoz</t>
  </si>
  <si>
    <t>Usluge tekućeg i investicijskog održavanja</t>
  </si>
  <si>
    <t>R11916</t>
  </si>
  <si>
    <t>Usluge tekućeg i investicijskog održavanje građevinskih objekata</t>
  </si>
  <si>
    <t>R11917</t>
  </si>
  <si>
    <t>Usluge tekućeg i investicijskog održavanje postrojenja i opreme</t>
  </si>
  <si>
    <t>R11918</t>
  </si>
  <si>
    <t>Usluge tekućeg i investicijskog održavanje prijevoznih sredstava</t>
  </si>
  <si>
    <t>R3054</t>
  </si>
  <si>
    <t>R3055</t>
  </si>
  <si>
    <t>Ostale usluge promidžbe i informiranja</t>
  </si>
  <si>
    <t>R11919</t>
  </si>
  <si>
    <t>Opskrba vodom</t>
  </si>
  <si>
    <t>R11920</t>
  </si>
  <si>
    <t>Iznošenje i odvoz smeća</t>
  </si>
  <si>
    <t>R11921</t>
  </si>
  <si>
    <t>Deratizacija i dezinsekcija</t>
  </si>
  <si>
    <t>R11922</t>
  </si>
  <si>
    <t>Dimnjačarske i ekološke usluge</t>
  </si>
  <si>
    <t>R11923</t>
  </si>
  <si>
    <t>Pričuva</t>
  </si>
  <si>
    <t>R3056</t>
  </si>
  <si>
    <t>Ostale komunalne usluge</t>
  </si>
  <si>
    <t>R11924</t>
  </si>
  <si>
    <t>Zakupnine i najamnine za građevinske objekte</t>
  </si>
  <si>
    <t>R11925</t>
  </si>
  <si>
    <t>Zakupnine i najamnine za opremu</t>
  </si>
  <si>
    <t>R11926</t>
  </si>
  <si>
    <t>Licence</t>
  </si>
  <si>
    <t>R11927</t>
  </si>
  <si>
    <t>Zakupnine i najamnine za prijevozna sredstva</t>
  </si>
  <si>
    <t>R3057</t>
  </si>
  <si>
    <t>Ostale najamnine i zakupnine</t>
  </si>
  <si>
    <t>R3058</t>
  </si>
  <si>
    <t>Obvezni i preventivni zdravstveni pregledi zaposlenika</t>
  </si>
  <si>
    <t>R3059</t>
  </si>
  <si>
    <t>Ostale zdravstvene  usluge</t>
  </si>
  <si>
    <t>R3060</t>
  </si>
  <si>
    <t>Autorski honorari</t>
  </si>
  <si>
    <t>R3061</t>
  </si>
  <si>
    <t>Ugovori o djelu</t>
  </si>
  <si>
    <t>R11928</t>
  </si>
  <si>
    <t>Usluge odvjetnika i pravnog savjetovanja</t>
  </si>
  <si>
    <t>R3062</t>
  </si>
  <si>
    <t>Ostale intelektualne usluge</t>
  </si>
  <si>
    <t>R3063</t>
  </si>
  <si>
    <t>Ostale računalne usluge</t>
  </si>
  <si>
    <t>R3064</t>
  </si>
  <si>
    <t>Grafičke i tisk. usluge, usluge kopiranja i uvezivanja i sl.</t>
  </si>
  <si>
    <t>R11929</t>
  </si>
  <si>
    <t>Usluge pri registraciji prijevoznih sredstava</t>
  </si>
  <si>
    <t>R11930</t>
  </si>
  <si>
    <t>Usluge čišćenja, pranja i slično</t>
  </si>
  <si>
    <t>R3065</t>
  </si>
  <si>
    <t>Ostale nespomenute usluge</t>
  </si>
  <si>
    <t>R11931</t>
  </si>
  <si>
    <t>Naknade troškova službenog puta</t>
  </si>
  <si>
    <t>R3066</t>
  </si>
  <si>
    <t>Naknade ostalih troškova</t>
  </si>
  <si>
    <t>R11932</t>
  </si>
  <si>
    <t>Premije osiguranja prijevoznih sredstava</t>
  </si>
  <si>
    <t>R3067</t>
  </si>
  <si>
    <t>Premije osiguranja ostale imovine</t>
  </si>
  <si>
    <t>R3068</t>
  </si>
  <si>
    <t>Premije osiguranja zaposlenih</t>
  </si>
  <si>
    <t>R3069</t>
  </si>
  <si>
    <t>Članarine i norme</t>
  </si>
  <si>
    <t>R3070</t>
  </si>
  <si>
    <t>Tuzemne članarine</t>
  </si>
  <si>
    <t>R3071</t>
  </si>
  <si>
    <t>Sudske,javnobilježničke i ost. naknade</t>
  </si>
  <si>
    <t>R11934</t>
  </si>
  <si>
    <t>Ostale pristojbe i naknade</t>
  </si>
  <si>
    <t>R3072</t>
  </si>
  <si>
    <t>R3073</t>
  </si>
  <si>
    <t>Usluge banaka</t>
  </si>
  <si>
    <t>R11933</t>
  </si>
  <si>
    <t>Usluge platnog prometa</t>
  </si>
  <si>
    <t>R3074</t>
  </si>
  <si>
    <t>Zatezne kamate iz poslovnih odnosa i drugo</t>
  </si>
  <si>
    <t>Ostali nespomenuti financijski rashodi</t>
  </si>
  <si>
    <t>R3075</t>
  </si>
  <si>
    <t>Kapitalni projekt K101801 Izgradnja, dogradnja i adaptacija SŠ</t>
  </si>
  <si>
    <t>R3166</t>
  </si>
  <si>
    <t>Ostali građevinski objekti</t>
  </si>
  <si>
    <t>R3167</t>
  </si>
  <si>
    <t>Ostali gr. objekti (sp.dvorane)</t>
  </si>
  <si>
    <t>R3168</t>
  </si>
  <si>
    <t>R3169</t>
  </si>
  <si>
    <t>Tekući projekt T101801 Oprema, informat., nabava pomagala - SŠ</t>
  </si>
  <si>
    <t>R12670</t>
  </si>
  <si>
    <t>Uređaji</t>
  </si>
  <si>
    <t>R3198</t>
  </si>
  <si>
    <t>Oprema</t>
  </si>
  <si>
    <t>R3199</t>
  </si>
  <si>
    <t>Knjige u knjižnicama</t>
  </si>
  <si>
    <t>Nematerijalna proizvedena imovina</t>
  </si>
  <si>
    <t>Ulaganja u računalne programe</t>
  </si>
  <si>
    <t>R3200</t>
  </si>
  <si>
    <t>Aktivnost A102001 Dopunski nastavni i vannastavni program škola i obraz. ins.</t>
  </si>
  <si>
    <t>J01 1003 A102006 Program Građanskog odgoja u školama</t>
  </si>
  <si>
    <t>J01 1003 A102008 Razvoj poduzetništva kod djece i mladih</t>
  </si>
  <si>
    <t>Tekući projekt T102001 Dopunska sred. za materijalne rashode i opremu škola</t>
  </si>
  <si>
    <t>Računala i računalna oprema</t>
  </si>
  <si>
    <t>Program 1020 DOPUNSKI NASTAVNI I VANNASTAVNI PROGRAM ŠKOLA I OBRAZ. INSTIT.</t>
  </si>
  <si>
    <t>Aktivnost A102003 Financiranje - ostali rashodi SŠ</t>
  </si>
  <si>
    <t>R12671</t>
  </si>
  <si>
    <t>R12672</t>
  </si>
  <si>
    <t>R6728</t>
  </si>
  <si>
    <t>R6949</t>
  </si>
  <si>
    <t>R6950</t>
  </si>
  <si>
    <t>Materijal i dijelovi za tek. i investicijsko održavanje</t>
  </si>
  <si>
    <t>R12673</t>
  </si>
  <si>
    <t>R5138</t>
  </si>
  <si>
    <t>Ostali materijal i dijelovi za tekuće i investicijsko održavanje</t>
  </si>
  <si>
    <t>R5139</t>
  </si>
  <si>
    <t>R6951</t>
  </si>
  <si>
    <t>R4471</t>
  </si>
  <si>
    <t>Nematerijalna imovina</t>
  </si>
  <si>
    <t>R6238</t>
  </si>
  <si>
    <t>R12674</t>
  </si>
  <si>
    <t>Zgrade znanstvenih i obrazovnih institucija (Škola)</t>
  </si>
  <si>
    <t>R8484</t>
  </si>
  <si>
    <t>R5140</t>
  </si>
  <si>
    <t>Manjak prihoda</t>
  </si>
  <si>
    <t>R4821</t>
  </si>
  <si>
    <t>Manjak prihoda poslovanja PK</t>
  </si>
  <si>
    <t>R6952</t>
  </si>
  <si>
    <t>Nagrade</t>
  </si>
  <si>
    <t>R12675</t>
  </si>
  <si>
    <t>R12676</t>
  </si>
  <si>
    <t>R12677</t>
  </si>
  <si>
    <t>R12678</t>
  </si>
  <si>
    <t>R4472</t>
  </si>
  <si>
    <t>R12679</t>
  </si>
  <si>
    <t>R7998</t>
  </si>
  <si>
    <t>R12680</t>
  </si>
  <si>
    <t>R12681</t>
  </si>
  <si>
    <t>R4473</t>
  </si>
  <si>
    <t>R6729</t>
  </si>
  <si>
    <t>R12682</t>
  </si>
  <si>
    <t>R12683</t>
  </si>
  <si>
    <t>R12684</t>
  </si>
  <si>
    <t>R12685</t>
  </si>
  <si>
    <t>R12686</t>
  </si>
  <si>
    <t>R4474</t>
  </si>
  <si>
    <t>R12687</t>
  </si>
  <si>
    <t>R12688</t>
  </si>
  <si>
    <t>R4475</t>
  </si>
  <si>
    <t>R12689</t>
  </si>
  <si>
    <t>Autogume</t>
  </si>
  <si>
    <t>R4476</t>
  </si>
  <si>
    <t>R4477</t>
  </si>
  <si>
    <t>R6953</t>
  </si>
  <si>
    <t>R12690</t>
  </si>
  <si>
    <t>R12691</t>
  </si>
  <si>
    <t>R12692</t>
  </si>
  <si>
    <t>R4478</t>
  </si>
  <si>
    <t>Ostale usluge tekućeg i investicijskog održavanja</t>
  </si>
  <si>
    <t>R4479</t>
  </si>
  <si>
    <t>R12693</t>
  </si>
  <si>
    <t>R12694</t>
  </si>
  <si>
    <t>R4480</t>
  </si>
  <si>
    <t>R7656</t>
  </si>
  <si>
    <t>R7789</t>
  </si>
  <si>
    <t>R4481</t>
  </si>
  <si>
    <t>Grafičke i tisk. usl., usluge kopiranja i uvezivanja islično</t>
  </si>
  <si>
    <t>R6730</t>
  </si>
  <si>
    <t>R7966</t>
  </si>
  <si>
    <t>R6731</t>
  </si>
  <si>
    <t xml:space="preserve">Naknade ostalih troškova </t>
  </si>
  <si>
    <t>R6954</t>
  </si>
  <si>
    <t>Ostale slične naknade za rad (e-tehničar)</t>
  </si>
  <si>
    <t>R6732</t>
  </si>
  <si>
    <t>R6733</t>
  </si>
  <si>
    <t>R12695</t>
  </si>
  <si>
    <t>R5141</t>
  </si>
  <si>
    <t>R7997</t>
  </si>
  <si>
    <t>R12696</t>
  </si>
  <si>
    <t>R5142</t>
  </si>
  <si>
    <t>R6734</t>
  </si>
  <si>
    <t>R10166</t>
  </si>
  <si>
    <t>Ostale tekuće donacije u naravi</t>
  </si>
  <si>
    <t>Ostali poslovni građevinski objekti</t>
  </si>
  <si>
    <t>R6955</t>
  </si>
  <si>
    <t>R6956</t>
  </si>
  <si>
    <t>Uredski namještaj</t>
  </si>
  <si>
    <t>R6735</t>
  </si>
  <si>
    <t>R4482</t>
  </si>
  <si>
    <t>R4483</t>
  </si>
  <si>
    <t>R4865</t>
  </si>
  <si>
    <t>R12697</t>
  </si>
  <si>
    <t>R12698</t>
  </si>
  <si>
    <t>R12699</t>
  </si>
  <si>
    <t>R12700</t>
  </si>
  <si>
    <t>R4484</t>
  </si>
  <si>
    <t>R12701</t>
  </si>
  <si>
    <t>R4485</t>
  </si>
  <si>
    <t>R4486</t>
  </si>
  <si>
    <t>R4487</t>
  </si>
  <si>
    <t>R5143</t>
  </si>
  <si>
    <t>Ostale slične naknade za rad</t>
  </si>
  <si>
    <t>R4488</t>
  </si>
  <si>
    <t>R4912</t>
  </si>
  <si>
    <t>Plaće za redovan rad</t>
  </si>
  <si>
    <t>R4489 / R6486</t>
  </si>
  <si>
    <t>R12702</t>
  </si>
  <si>
    <t>R12703</t>
  </si>
  <si>
    <t>R12704</t>
  </si>
  <si>
    <t>R12705</t>
  </si>
  <si>
    <t>Darovi</t>
  </si>
  <si>
    <t>R12706</t>
  </si>
  <si>
    <t>Otpremnine</t>
  </si>
  <si>
    <t>R12707</t>
  </si>
  <si>
    <t>Naknada za bolest, invalidnost i smrtni slučaj</t>
  </si>
  <si>
    <t>R12708</t>
  </si>
  <si>
    <t>Regres za godišnji odmor</t>
  </si>
  <si>
    <t>R6487</t>
  </si>
  <si>
    <t>Ostali nenavedeni rashodi za zaposlene</t>
  </si>
  <si>
    <t>R6488</t>
  </si>
  <si>
    <t>Doprinosi za mirovinsko osiguranje</t>
  </si>
  <si>
    <t>R6489</t>
  </si>
  <si>
    <t>R12709</t>
  </si>
  <si>
    <t>R12710</t>
  </si>
  <si>
    <t>R12711</t>
  </si>
  <si>
    <t>R12712</t>
  </si>
  <si>
    <t>R12713</t>
  </si>
  <si>
    <t>R6924</t>
  </si>
  <si>
    <t>R12714</t>
  </si>
  <si>
    <t>Autorski honorar</t>
  </si>
  <si>
    <t>R8482</t>
  </si>
  <si>
    <t>R4491</t>
  </si>
  <si>
    <t>R10168</t>
  </si>
  <si>
    <t>R8483</t>
  </si>
  <si>
    <t>Sudske pristojbe</t>
  </si>
  <si>
    <t>R6490</t>
  </si>
  <si>
    <t>Novčana naknada poslodavca zbog nezapošljavanja osoba s invaliditetom</t>
  </si>
  <si>
    <t>R5144</t>
  </si>
  <si>
    <t>R10167</t>
  </si>
  <si>
    <t>R6237</t>
  </si>
  <si>
    <t>R6736</t>
  </si>
  <si>
    <t>R5934</t>
  </si>
  <si>
    <t>R6236</t>
  </si>
  <si>
    <t>R4952</t>
  </si>
  <si>
    <t>JLS PK</t>
  </si>
  <si>
    <t>R12715</t>
  </si>
  <si>
    <t>R12716</t>
  </si>
  <si>
    <t>R12717</t>
  </si>
  <si>
    <t>R12718</t>
  </si>
  <si>
    <t>R12719</t>
  </si>
  <si>
    <t>R6920</t>
  </si>
  <si>
    <t>R12720</t>
  </si>
  <si>
    <t>R4492</t>
  </si>
  <si>
    <t>R12721</t>
  </si>
  <si>
    <t>R6738/ R6921</t>
  </si>
  <si>
    <t>R12722</t>
  </si>
  <si>
    <t>R6922</t>
  </si>
  <si>
    <t>Ostali materijal i dijelovi za tek. i investicijsko održavanje</t>
  </si>
  <si>
    <t>R8000</t>
  </si>
  <si>
    <t>R12723</t>
  </si>
  <si>
    <t>R10169</t>
  </si>
  <si>
    <t>R12724</t>
  </si>
  <si>
    <t>R12725</t>
  </si>
  <si>
    <t>R12726</t>
  </si>
  <si>
    <t>R4493</t>
  </si>
  <si>
    <t>R4494</t>
  </si>
  <si>
    <t>Ostale  zakupnine i najamnine</t>
  </si>
  <si>
    <t>R5933</t>
  </si>
  <si>
    <t>R6957/ R7999</t>
  </si>
  <si>
    <t>R4495</t>
  </si>
  <si>
    <t>R4496</t>
  </si>
  <si>
    <t>R4497</t>
  </si>
  <si>
    <t>R6958</t>
  </si>
  <si>
    <t>R5489</t>
  </si>
  <si>
    <t>R6959</t>
  </si>
  <si>
    <t>R6923/ R6960</t>
  </si>
  <si>
    <t>Komunikacijska oprema</t>
  </si>
  <si>
    <t>R12727</t>
  </si>
  <si>
    <t>Telefoni i ostali komunikacijski uređaji</t>
  </si>
  <si>
    <t>Oprema za održavanje i zaštitu</t>
  </si>
  <si>
    <t>R12728</t>
  </si>
  <si>
    <t>R6737</t>
  </si>
  <si>
    <t>Uređaji i strojevi za ostale namjene</t>
  </si>
  <si>
    <t>R4498</t>
  </si>
  <si>
    <t>R4499</t>
  </si>
  <si>
    <t>R4997</t>
  </si>
  <si>
    <t>R7790</t>
  </si>
  <si>
    <t>R7791</t>
  </si>
  <si>
    <t>R4500</t>
  </si>
  <si>
    <t>R7995</t>
  </si>
  <si>
    <t>R4501</t>
  </si>
  <si>
    <t>R10170</t>
  </si>
  <si>
    <t>R6961</t>
  </si>
  <si>
    <t>R12729</t>
  </si>
  <si>
    <t>R7994</t>
  </si>
  <si>
    <t>R12730</t>
  </si>
  <si>
    <t>R4502</t>
  </si>
  <si>
    <t>R12731</t>
  </si>
  <si>
    <t>R12732</t>
  </si>
  <si>
    <t>R12733</t>
  </si>
  <si>
    <t>R8481</t>
  </si>
  <si>
    <t>R4503</t>
  </si>
  <si>
    <t>R5932/ R6741</t>
  </si>
  <si>
    <t>R6743</t>
  </si>
  <si>
    <t>Premije osiguranja zaposlenika</t>
  </si>
  <si>
    <t>R6742</t>
  </si>
  <si>
    <t>R4504</t>
  </si>
  <si>
    <t>R12734</t>
  </si>
  <si>
    <t>R6739</t>
  </si>
  <si>
    <t>R6740</t>
  </si>
  <si>
    <t>R5009</t>
  </si>
  <si>
    <t>Voditeljica računovodstva:</t>
  </si>
  <si>
    <t>Ravnateljica:</t>
  </si>
  <si>
    <t xml:space="preserve">  Ivana Klenkar, mag. oec.</t>
  </si>
  <si>
    <t>Natalija Mučnjak, prof.</t>
  </si>
  <si>
    <t xml:space="preserve">                          Predsjednik Školskog odbora:</t>
  </si>
  <si>
    <t>Manjak prihoda poslovanja Ministarstvo</t>
  </si>
  <si>
    <t>Manjak prihoda poslovanja Ministarstvo prijenos EU</t>
  </si>
  <si>
    <t>KLASA:</t>
  </si>
  <si>
    <t>URBROJ:</t>
  </si>
  <si>
    <t>U Oroslavju,</t>
  </si>
  <si>
    <t>Ivana Klenkar, mag. oec.</t>
  </si>
  <si>
    <t>Natalija Mučnjak,  prof.</t>
  </si>
  <si>
    <t xml:space="preserve">            Predsjednik Školskog odbora:</t>
  </si>
  <si>
    <t>Izvorna sredstva - Oprema</t>
  </si>
  <si>
    <t>R8778</t>
  </si>
  <si>
    <t>R8799</t>
  </si>
  <si>
    <t>R8835</t>
  </si>
  <si>
    <t>R8880</t>
  </si>
  <si>
    <t>R9356</t>
  </si>
  <si>
    <t>R9361</t>
  </si>
  <si>
    <t>Ostali rashodi za službena putovanja - troškovi natjecanja</t>
  </si>
  <si>
    <t>Uredski i nastavni materijal - troškovi natjecanja</t>
  </si>
  <si>
    <t>Namirnice - troškovi natjecanja</t>
  </si>
  <si>
    <t>Usluge telefona, pošte i prijevoza - troškovi natjecanja</t>
  </si>
  <si>
    <t>Ostali nespomenuti rashodi - troškovi natjecanja</t>
  </si>
  <si>
    <t>Stručno usavršavanje i doškolovanje</t>
  </si>
  <si>
    <t>R9014</t>
  </si>
  <si>
    <t>Ostali nespomenuti rashodi poslovanja - Škola i zajednica</t>
  </si>
  <si>
    <t>R9496</t>
  </si>
  <si>
    <t>Ostali nespomenuti rashodi poslovanja - Kreiraj svoju budućnost</t>
  </si>
  <si>
    <t>R9036</t>
  </si>
  <si>
    <t>R9060</t>
  </si>
  <si>
    <t>R9133</t>
  </si>
  <si>
    <t>R9166</t>
  </si>
  <si>
    <t>R13517</t>
  </si>
  <si>
    <t>Hitne intervencije</t>
  </si>
  <si>
    <t>Nadoknada sredstava e-tehničar</t>
  </si>
  <si>
    <t>Naknade građanima i kućanstvima na temelju osiguranja i druge naknade</t>
  </si>
  <si>
    <t>1.1.</t>
  </si>
  <si>
    <t>Korišteni rezultat - višak JLS Grad oroslavje</t>
  </si>
  <si>
    <t>Izvor 1.1.</t>
  </si>
  <si>
    <t>KZŽ OPĆI PRIHODI I PRIMICI - izvorna sredstva KZŽ</t>
  </si>
  <si>
    <t>Prihodi iz nadležnog proračuna za financiranje redovne djelatnosti proračunskih korisnika</t>
  </si>
  <si>
    <t>Prihodi iz nadležnog proračuna za financiranje rashoda poslovanja</t>
  </si>
  <si>
    <t>Višak prihoda proračunskih korisnika</t>
  </si>
  <si>
    <t xml:space="preserve">Višak prihoda proračunskih korisnika </t>
  </si>
  <si>
    <t xml:space="preserve">Višak prihoda prorač.korisnika </t>
  </si>
  <si>
    <t>Prihodi iz nadležnog proračuna za financiranje rashoda poslovanja za nabavu nefinancijske imovine</t>
  </si>
  <si>
    <t>OPĆI PRIHODI I PRIMICI - IZVORNA SREDSTVA KZŽ</t>
  </si>
  <si>
    <t>R8768</t>
  </si>
  <si>
    <t>6.2.1 Donacije PK</t>
  </si>
  <si>
    <t>5.2.1 Ostale pomoći - Ministarstvo PK</t>
  </si>
  <si>
    <t>5.4.1 Pomoći - JLS PK Grad Oroslavje</t>
  </si>
  <si>
    <t>5.7.1 Ministarstvo prijenos EU PK</t>
  </si>
  <si>
    <t>4.3.1 Ostali prihodi za posebne namjene PK</t>
  </si>
  <si>
    <t>3.1.1 Vlastiti prihodi PK</t>
  </si>
  <si>
    <t>400-02/25-01/03</t>
  </si>
  <si>
    <t>IZMJENE I DOPUNE PLANA</t>
  </si>
  <si>
    <t>NOVI FINANCIJSKI PLAN ZA 2025.</t>
  </si>
  <si>
    <t>JLS PK - GRAD</t>
  </si>
  <si>
    <t>R13919</t>
  </si>
  <si>
    <t>Usluge ažuriranja računalnih baza</t>
  </si>
  <si>
    <t>R13920</t>
  </si>
  <si>
    <t>R13921</t>
  </si>
  <si>
    <t>Telefonske i telegrafske centrale s pripadajućim instalacijama</t>
  </si>
  <si>
    <t>R13922</t>
  </si>
  <si>
    <t>Ostala komunikacijska oprema</t>
  </si>
  <si>
    <t>R14014</t>
  </si>
  <si>
    <t>PROMJENA (IZNOS)</t>
  </si>
  <si>
    <t>PROMJENA (POSTOTAK)</t>
  </si>
  <si>
    <t>Promjena (iznos)</t>
  </si>
  <si>
    <t>Promjena (postotak)</t>
  </si>
  <si>
    <t>I. Izmjena i dopuna plana za 2025. godinu</t>
  </si>
  <si>
    <t xml:space="preserve">
II. IZMJENA I DOPUNA FINANCIJSKOG PLANA SREDNJE ŠKOLE OROSLAVJE
ZA 2025. GODINU</t>
  </si>
  <si>
    <t>II. IZMJENA I DOPUNA PLANA ZA 2025.</t>
  </si>
  <si>
    <t xml:space="preserve"> Prihodi od prodaje proizvoda i robe te pruženih usluga i prihodi od donacija te povrati po protestiranim jamstvima</t>
  </si>
  <si>
    <t>Višak prihoda poslovanja JLS - Grad Oroslavje</t>
  </si>
  <si>
    <t>1.1. Opći prihodi i primici</t>
  </si>
  <si>
    <t>1.3. Decentralizacija</t>
  </si>
  <si>
    <t>Refundacije</t>
  </si>
  <si>
    <t>Prihodi od prodaje nefininancijske imovine i naknade s naslova osiguranja</t>
  </si>
  <si>
    <t>7.1.1 Prihodi od prodaje nefininancijske imovine i naknade s naslova osiguranja PK</t>
  </si>
  <si>
    <t>Korišteni rezultat - manjak decentralizirana sredstva KZŽ</t>
  </si>
  <si>
    <t>098</t>
  </si>
  <si>
    <t>0980</t>
  </si>
  <si>
    <t>Usluge obrazovanja koje nisu drugdje svrstane</t>
  </si>
  <si>
    <t>UKUPNO s uključenim planiranim rezultatom poslovanja:</t>
  </si>
  <si>
    <t>Naziv</t>
  </si>
  <si>
    <t>Planirano</t>
  </si>
  <si>
    <t>Promjena iznos</t>
  </si>
  <si>
    <t>Novi iznos</t>
  </si>
  <si>
    <t>SVEUKUPNO RASHODI</t>
  </si>
  <si>
    <t>Program J011018</t>
  </si>
  <si>
    <t>SREDNJEŠKOLSKO OBRAZOVANJE - ZAKONSKI STANDARD</t>
  </si>
  <si>
    <t>Aktivnost J011018A101801</t>
  </si>
  <si>
    <t>3</t>
  </si>
  <si>
    <t>32</t>
  </si>
  <si>
    <t>34</t>
  </si>
  <si>
    <t>4</t>
  </si>
  <si>
    <t>42</t>
  </si>
  <si>
    <t>Aktivnost J011018K101801</t>
  </si>
  <si>
    <t>45</t>
  </si>
  <si>
    <t>Aktivnost J011018T101801</t>
  </si>
  <si>
    <t>Oprema, informatička oprema, nabava pomagala - SŠ</t>
  </si>
  <si>
    <t>Program J011020</t>
  </si>
  <si>
    <t>DOPUNSKI NASTAVNI I VANNASTAVNI PROGRAM ŠKOLA I OBRAZ. INSTIT.</t>
  </si>
  <si>
    <t>Aktivnost J011020A102001</t>
  </si>
  <si>
    <t>OPĆI PRIHODI I PRIMICI</t>
  </si>
  <si>
    <t>37</t>
  </si>
  <si>
    <t>Aktivnost J011020A102003</t>
  </si>
  <si>
    <t>Izvor 3.1.</t>
  </si>
  <si>
    <t>VLASTITI PRIHODI</t>
  </si>
  <si>
    <t>31</t>
  </si>
  <si>
    <t>38</t>
  </si>
  <si>
    <t>Rashodi za donacije, kazne, naknade šteta i kapitalne pomoći</t>
  </si>
  <si>
    <t>Izvor 4.3.</t>
  </si>
  <si>
    <t>PRIHODI ZA POSEBNE NAMJENE</t>
  </si>
  <si>
    <t>Izvor 5.2.</t>
  </si>
  <si>
    <t>MINISTARSTVO</t>
  </si>
  <si>
    <t>41</t>
  </si>
  <si>
    <t>Izvor 5.4.</t>
  </si>
  <si>
    <t>JLS</t>
  </si>
  <si>
    <t>Izvor 5.7.</t>
  </si>
  <si>
    <t>MINISTARSTVO - PRIJENOS EU</t>
  </si>
  <si>
    <t>Izvor 6.2.</t>
  </si>
  <si>
    <t>DONACIJE</t>
  </si>
  <si>
    <t>Aktivnost J011020A102006</t>
  </si>
  <si>
    <t>Aktivnost J011020A102007</t>
  </si>
  <si>
    <t>Aktivnost J011020A102008</t>
  </si>
  <si>
    <t>Aktivnost J011020T102001</t>
  </si>
  <si>
    <t>Promjena 
(%)</t>
  </si>
  <si>
    <t>2140-89-04-25-9</t>
  </si>
  <si>
    <t>II. IZMJENA I DOPUNA FINANCIJSKOG PLANA ZA 2025. GODINU</t>
  </si>
  <si>
    <t>P01929</t>
  </si>
  <si>
    <t>Prihodi od prodaje proizvoda</t>
  </si>
  <si>
    <t>Prihodi od prodaje robe</t>
  </si>
  <si>
    <t>P01930</t>
  </si>
  <si>
    <t>Kapitalne pomoći proračunskim korisnicima iz proračuna JLP(R)S koji im nije nadležan</t>
  </si>
  <si>
    <t xml:space="preserve">Usluge tekućeg i investicijskog održavanja ostale opreme </t>
  </si>
  <si>
    <t>R14971</t>
  </si>
  <si>
    <t>J01 1003 A102007 Programi za nadarenu djecu</t>
  </si>
  <si>
    <t>R10902</t>
  </si>
  <si>
    <t>R15441</t>
  </si>
  <si>
    <t>R15433</t>
  </si>
  <si>
    <t>R14889</t>
  </si>
  <si>
    <t>R14769</t>
  </si>
  <si>
    <t>R14973</t>
  </si>
  <si>
    <t>R14974</t>
  </si>
  <si>
    <t>R14975</t>
  </si>
  <si>
    <t>Stručna literatura</t>
  </si>
  <si>
    <t>R14770</t>
  </si>
  <si>
    <t>R14771</t>
  </si>
  <si>
    <t>R14772</t>
  </si>
  <si>
    <t>R14773</t>
  </si>
  <si>
    <t>R14774</t>
  </si>
  <si>
    <t>U Oroslavju,  21. listopada 2025. godine</t>
  </si>
  <si>
    <t xml:space="preserve">                           Marija Banožić Aličević, prof.</t>
  </si>
  <si>
    <t xml:space="preserve">Manjak prihoda poslovanja </t>
  </si>
  <si>
    <t xml:space="preserve">Rezultat </t>
  </si>
  <si>
    <t>9                                           5.7.1.</t>
  </si>
  <si>
    <t>SVEUKUPNO RASHODI BEZ MANJKA PRIHODA</t>
  </si>
  <si>
    <t xml:space="preserve">            Marija Banožić Aličević,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</si>
</sst>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name val="Calibri"/>
      <family val="2"/>
      <charset val="238"/>
      <scheme val="minor"/>
    </font>
    <font>
      <b/>
      <sz val="8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1"/>
      <color rgb="FFFF0000"/>
      <name val="Times New Roman"/>
      <family val="1"/>
      <charset val="238"/>
    </font>
    <font>
      <b/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18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1" fillId="0" borderId="0"/>
    <xf numFmtId="0" fontId="24" fillId="0" borderId="0"/>
    <xf numFmtId="0" fontId="24" fillId="0" borderId="0"/>
  </cellStyleXfs>
  <cellXfs count="319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0" fontId="6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right" vertical="center"/>
    </xf>
    <xf numFmtId="3" fontId="12" fillId="3" borderId="4" xfId="2" applyNumberFormat="1" applyFont="1" applyFill="1" applyBorder="1" applyAlignment="1">
      <alignment horizontal="right"/>
    </xf>
    <xf numFmtId="3" fontId="12" fillId="0" borderId="4" xfId="2" applyNumberFormat="1" applyFont="1" applyBorder="1" applyAlignment="1">
      <alignment horizontal="right"/>
    </xf>
    <xf numFmtId="0" fontId="14" fillId="3" borderId="2" xfId="2" applyFont="1" applyFill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0" fontId="7" fillId="0" borderId="0" xfId="2" applyFont="1"/>
    <xf numFmtId="0" fontId="6" fillId="0" borderId="0" xfId="2" quotePrefix="1" applyFont="1" applyAlignment="1">
      <alignment horizontal="center" vertical="center" wrapText="1"/>
    </xf>
    <xf numFmtId="0" fontId="17" fillId="0" borderId="0" xfId="2" applyFont="1" applyAlignment="1">
      <alignment wrapText="1"/>
    </xf>
    <xf numFmtId="0" fontId="18" fillId="0" borderId="0" xfId="2" quotePrefix="1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0" fontId="15" fillId="0" borderId="0" xfId="2" applyFont="1"/>
    <xf numFmtId="0" fontId="1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8" fillId="0" borderId="0" xfId="2" applyFont="1" applyAlignment="1">
      <alignment wrapText="1"/>
    </xf>
    <xf numFmtId="0" fontId="15" fillId="3" borderId="3" xfId="2" applyFont="1" applyFill="1" applyBorder="1" applyAlignment="1">
      <alignment vertical="center"/>
    </xf>
    <xf numFmtId="0" fontId="6" fillId="0" borderId="0" xfId="3" applyFont="1" applyAlignment="1">
      <alignment horizontal="center" vertical="center" wrapText="1"/>
    </xf>
    <xf numFmtId="0" fontId="4" fillId="0" borderId="0" xfId="3" applyFont="1"/>
    <xf numFmtId="0" fontId="7" fillId="0" borderId="0" xfId="3" applyFont="1" applyAlignment="1">
      <alignment vertical="center" wrapText="1"/>
    </xf>
    <xf numFmtId="0" fontId="8" fillId="0" borderId="0" xfId="3" applyFont="1" applyAlignment="1">
      <alignment wrapText="1"/>
    </xf>
    <xf numFmtId="0" fontId="8" fillId="0" borderId="0" xfId="3" applyFont="1" applyAlignment="1">
      <alignment vertical="center" wrapText="1"/>
    </xf>
    <xf numFmtId="0" fontId="12" fillId="3" borderId="4" xfId="3" applyFont="1" applyFill="1" applyBorder="1" applyAlignment="1">
      <alignment horizontal="center" vertical="center" wrapText="1"/>
    </xf>
    <xf numFmtId="0" fontId="12" fillId="3" borderId="5" xfId="3" applyFont="1" applyFill="1" applyBorder="1" applyAlignment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20" fillId="0" borderId="0" xfId="3" applyFont="1"/>
    <xf numFmtId="0" fontId="14" fillId="2" borderId="4" xfId="3" applyFont="1" applyFill="1" applyBorder="1" applyAlignment="1">
      <alignment horizontal="left" vertical="center" wrapText="1"/>
    </xf>
    <xf numFmtId="0" fontId="15" fillId="2" borderId="4" xfId="3" applyFont="1" applyFill="1" applyBorder="1" applyAlignment="1">
      <alignment horizontal="left" vertical="center" wrapText="1"/>
    </xf>
    <xf numFmtId="0" fontId="15" fillId="2" borderId="4" xfId="3" quotePrefix="1" applyFont="1" applyFill="1" applyBorder="1" applyAlignment="1">
      <alignment horizontal="left" vertical="center"/>
    </xf>
    <xf numFmtId="0" fontId="14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 wrapText="1"/>
    </xf>
    <xf numFmtId="0" fontId="21" fillId="2" borderId="4" xfId="3" quotePrefix="1" applyFont="1" applyFill="1" applyBorder="1" applyAlignment="1">
      <alignment horizontal="left" vertical="center" wrapText="1"/>
    </xf>
    <xf numFmtId="0" fontId="14" fillId="2" borderId="4" xfId="3" applyFont="1" applyFill="1" applyBorder="1" applyAlignment="1">
      <alignment horizontal="left" vertical="center"/>
    </xf>
    <xf numFmtId="0" fontId="14" fillId="2" borderId="4" xfId="3" applyFont="1" applyFill="1" applyBorder="1" applyAlignment="1">
      <alignment vertical="center" wrapText="1"/>
    </xf>
    <xf numFmtId="0" fontId="15" fillId="2" borderId="4" xfId="3" applyFont="1" applyFill="1" applyBorder="1" applyAlignment="1">
      <alignment vertical="center" wrapText="1"/>
    </xf>
    <xf numFmtId="0" fontId="21" fillId="2" borderId="4" xfId="3" applyFont="1" applyFill="1" applyBorder="1" applyAlignment="1">
      <alignment horizontal="left" vertical="center" indent="1"/>
    </xf>
    <xf numFmtId="0" fontId="21" fillId="2" borderId="4" xfId="3" applyFont="1" applyFill="1" applyBorder="1" applyAlignment="1">
      <alignment horizontal="left" vertical="center" wrapText="1" indent="1"/>
    </xf>
    <xf numFmtId="0" fontId="15" fillId="2" borderId="4" xfId="3" applyFont="1" applyFill="1" applyBorder="1" applyAlignment="1">
      <alignment horizontal="left" vertical="center" wrapText="1" indent="2"/>
    </xf>
    <xf numFmtId="0" fontId="15" fillId="2" borderId="4" xfId="3" quotePrefix="1" applyFont="1" applyFill="1" applyBorder="1" applyAlignment="1">
      <alignment horizontal="left" vertical="center" indent="2"/>
    </xf>
    <xf numFmtId="0" fontId="5" fillId="0" borderId="0" xfId="3" applyFont="1" applyAlignment="1">
      <alignment vertical="center" wrapText="1"/>
    </xf>
    <xf numFmtId="49" fontId="14" fillId="2" borderId="4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4" fillId="0" borderId="4" xfId="3" applyFont="1" applyBorder="1"/>
    <xf numFmtId="0" fontId="12" fillId="2" borderId="4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0" fontId="4" fillId="0" borderId="4" xfId="3" applyFont="1" applyBorder="1" applyAlignment="1">
      <alignment horizontal="center"/>
    </xf>
    <xf numFmtId="4" fontId="12" fillId="3" borderId="4" xfId="2" applyNumberFormat="1" applyFont="1" applyFill="1" applyBorder="1" applyAlignment="1">
      <alignment horizontal="right"/>
    </xf>
    <xf numFmtId="4" fontId="14" fillId="4" borderId="2" xfId="2" quotePrefix="1" applyNumberFormat="1" applyFont="1" applyFill="1" applyBorder="1" applyAlignment="1">
      <alignment horizontal="right"/>
    </xf>
    <xf numFmtId="4" fontId="14" fillId="4" borderId="4" xfId="2" applyNumberFormat="1" applyFont="1" applyFill="1" applyBorder="1" applyAlignment="1">
      <alignment horizontal="right" wrapText="1"/>
    </xf>
    <xf numFmtId="4" fontId="14" fillId="3" borderId="2" xfId="2" quotePrefix="1" applyNumberFormat="1" applyFont="1" applyFill="1" applyBorder="1" applyAlignment="1">
      <alignment horizontal="right"/>
    </xf>
    <xf numFmtId="4" fontId="14" fillId="3" borderId="4" xfId="2" quotePrefix="1" applyNumberFormat="1" applyFont="1" applyFill="1" applyBorder="1" applyAlignment="1">
      <alignment horizontal="right"/>
    </xf>
    <xf numFmtId="0" fontId="15" fillId="0" borderId="4" xfId="4" applyFont="1" applyBorder="1" applyAlignment="1">
      <alignment horizontal="left" vertical="center"/>
    </xf>
    <xf numFmtId="0" fontId="15" fillId="0" borderId="4" xfId="4" applyFont="1" applyBorder="1" applyAlignment="1">
      <alignment horizontal="left" vertical="center" wrapText="1"/>
    </xf>
    <xf numFmtId="0" fontId="15" fillId="2" borderId="0" xfId="3" quotePrefix="1" applyFont="1" applyFill="1" applyAlignment="1">
      <alignment horizontal="left" vertical="center" indent="2"/>
    </xf>
    <xf numFmtId="0" fontId="15" fillId="2" borderId="0" xfId="3" quotePrefix="1" applyFont="1" applyFill="1" applyAlignment="1">
      <alignment horizontal="left" vertical="center" wrapText="1"/>
    </xf>
    <xf numFmtId="4" fontId="15" fillId="2" borderId="4" xfId="0" applyNumberFormat="1" applyFont="1" applyFill="1" applyBorder="1" applyAlignment="1">
      <alignment horizontal="right"/>
    </xf>
    <xf numFmtId="4" fontId="14" fillId="2" borderId="4" xfId="0" applyNumberFormat="1" applyFont="1" applyFill="1" applyBorder="1" applyAlignment="1">
      <alignment horizontal="right"/>
    </xf>
    <xf numFmtId="4" fontId="15" fillId="2" borderId="0" xfId="0" applyNumberFormat="1" applyFont="1" applyFill="1" applyAlignment="1">
      <alignment horizontal="right"/>
    </xf>
    <xf numFmtId="0" fontId="4" fillId="0" borderId="0" xfId="0" applyFont="1"/>
    <xf numFmtId="0" fontId="14" fillId="4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vertical="center" wrapText="1"/>
    </xf>
    <xf numFmtId="4" fontId="14" fillId="4" borderId="4" xfId="0" applyNumberFormat="1" applyFont="1" applyFill="1" applyBorder="1" applyAlignment="1">
      <alignment horizontal="right"/>
    </xf>
    <xf numFmtId="0" fontId="15" fillId="4" borderId="4" xfId="0" applyFont="1" applyFill="1" applyBorder="1" applyAlignment="1">
      <alignment horizontal="center" vertical="center" wrapText="1"/>
    </xf>
    <xf numFmtId="0" fontId="26" fillId="4" borderId="4" xfId="4" applyFont="1" applyFill="1" applyBorder="1" applyAlignment="1">
      <alignment horizontal="left" vertical="center" wrapText="1"/>
    </xf>
    <xf numFmtId="4" fontId="30" fillId="4" borderId="4" xfId="0" applyNumberFormat="1" applyFont="1" applyFill="1" applyBorder="1"/>
    <xf numFmtId="4" fontId="15" fillId="4" borderId="4" xfId="0" applyNumberFormat="1" applyFont="1" applyFill="1" applyBorder="1" applyAlignment="1">
      <alignment horizontal="right"/>
    </xf>
    <xf numFmtId="4" fontId="15" fillId="4" borderId="5" xfId="0" applyNumberFormat="1" applyFont="1" applyFill="1" applyBorder="1" applyAlignment="1">
      <alignment horizontal="right"/>
    </xf>
    <xf numFmtId="0" fontId="15" fillId="4" borderId="4" xfId="4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quotePrefix="1" applyFont="1" applyBorder="1" applyAlignment="1">
      <alignment horizontal="left" vertical="center"/>
    </xf>
    <xf numFmtId="0" fontId="15" fillId="0" borderId="4" xfId="0" quotePrefix="1" applyFont="1" applyBorder="1" applyAlignment="1">
      <alignment horizontal="center" vertical="center"/>
    </xf>
    <xf numFmtId="49" fontId="15" fillId="2" borderId="4" xfId="3" applyNumberFormat="1" applyFont="1" applyFill="1" applyBorder="1" applyAlignment="1">
      <alignment horizontal="center" vertical="center" wrapText="1"/>
    </xf>
    <xf numFmtId="49" fontId="15" fillId="2" borderId="4" xfId="3" quotePrefix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7" fillId="0" borderId="0" xfId="0" applyFont="1"/>
    <xf numFmtId="0" fontId="28" fillId="0" borderId="0" xfId="0" applyFont="1"/>
    <xf numFmtId="0" fontId="31" fillId="0" borderId="0" xfId="0" applyFont="1"/>
    <xf numFmtId="0" fontId="17" fillId="0" borderId="0" xfId="0" applyFont="1" applyAlignment="1">
      <alignment vertical="center"/>
    </xf>
    <xf numFmtId="0" fontId="32" fillId="0" borderId="0" xfId="0" applyFont="1"/>
    <xf numFmtId="0" fontId="17" fillId="0" borderId="0" xfId="0" applyFont="1"/>
    <xf numFmtId="49" fontId="31" fillId="0" borderId="0" xfId="0" applyNumberFormat="1" applyFont="1" applyAlignment="1">
      <alignment horizontal="center"/>
    </xf>
    <xf numFmtId="49" fontId="23" fillId="0" borderId="8" xfId="0" applyNumberFormat="1" applyFont="1" applyBorder="1" applyAlignment="1" applyProtection="1">
      <alignment horizontal="left" vertical="center"/>
      <protection hidden="1"/>
    </xf>
    <xf numFmtId="0" fontId="33" fillId="0" borderId="0" xfId="0" applyFont="1"/>
    <xf numFmtId="0" fontId="34" fillId="0" borderId="0" xfId="0" applyFont="1" applyAlignment="1">
      <alignment wrapText="1"/>
    </xf>
    <xf numFmtId="1" fontId="27" fillId="0" borderId="0" xfId="0" applyNumberFormat="1" applyFont="1" applyAlignment="1">
      <alignment horizontal="center" vertical="center"/>
    </xf>
    <xf numFmtId="0" fontId="27" fillId="7" borderId="0" xfId="0" applyFont="1" applyFill="1" applyAlignment="1">
      <alignment wrapText="1"/>
    </xf>
    <xf numFmtId="0" fontId="27" fillId="7" borderId="0" xfId="0" quotePrefix="1" applyFont="1" applyFill="1" applyAlignment="1">
      <alignment wrapText="1"/>
    </xf>
    <xf numFmtId="4" fontId="27" fillId="7" borderId="0" xfId="0" applyNumberFormat="1" applyFont="1" applyFill="1"/>
    <xf numFmtId="49" fontId="27" fillId="0" borderId="6" xfId="0" applyNumberFormat="1" applyFont="1" applyBorder="1" applyAlignment="1">
      <alignment horizontal="center" vertical="center"/>
    </xf>
    <xf numFmtId="4" fontId="28" fillId="0" borderId="6" xfId="0" applyNumberFormat="1" applyFont="1" applyBorder="1" applyAlignment="1">
      <alignment horizontal="right"/>
    </xf>
    <xf numFmtId="49" fontId="27" fillId="0" borderId="6" xfId="0" applyNumberFormat="1" applyFont="1" applyBorder="1" applyAlignment="1">
      <alignment vertical="center"/>
    </xf>
    <xf numFmtId="0" fontId="36" fillId="0" borderId="6" xfId="0" applyFont="1" applyBorder="1" applyAlignment="1">
      <alignment wrapText="1"/>
    </xf>
    <xf numFmtId="4" fontId="27" fillId="7" borderId="6" xfId="0" applyNumberFormat="1" applyFont="1" applyFill="1" applyBorder="1" applyAlignment="1">
      <alignment horizontal="right"/>
    </xf>
    <xf numFmtId="0" fontId="27" fillId="8" borderId="6" xfId="0" applyFont="1" applyFill="1" applyBorder="1" applyAlignment="1">
      <alignment wrapText="1"/>
    </xf>
    <xf numFmtId="0" fontId="27" fillId="8" borderId="6" xfId="0" quotePrefix="1" applyFont="1" applyFill="1" applyBorder="1" applyAlignment="1">
      <alignment wrapText="1"/>
    </xf>
    <xf numFmtId="4" fontId="27" fillId="8" borderId="6" xfId="0" applyNumberFormat="1" applyFont="1" applyFill="1" applyBorder="1"/>
    <xf numFmtId="0" fontId="27" fillId="0" borderId="6" xfId="0" applyFont="1" applyBorder="1" applyAlignment="1">
      <alignment wrapText="1"/>
    </xf>
    <xf numFmtId="0" fontId="27" fillId="0" borderId="6" xfId="0" applyFont="1" applyBorder="1" applyAlignment="1">
      <alignment horizontal="left" wrapText="1"/>
    </xf>
    <xf numFmtId="4" fontId="27" fillId="0" borderId="6" xfId="0" applyNumberFormat="1" applyFont="1" applyBorder="1" applyAlignment="1">
      <alignment wrapText="1"/>
    </xf>
    <xf numFmtId="0" fontId="35" fillId="0" borderId="6" xfId="0" applyFont="1" applyBorder="1" applyAlignment="1">
      <alignment wrapText="1"/>
    </xf>
    <xf numFmtId="0" fontId="28" fillId="9" borderId="6" xfId="0" applyFont="1" applyFill="1" applyBorder="1" applyAlignment="1">
      <alignment wrapText="1"/>
    </xf>
    <xf numFmtId="0" fontId="28" fillId="9" borderId="6" xfId="0" applyFont="1" applyFill="1" applyBorder="1" applyAlignment="1">
      <alignment horizontal="left" wrapText="1"/>
    </xf>
    <xf numFmtId="4" fontId="28" fillId="9" borderId="6" xfId="0" applyNumberFormat="1" applyFont="1" applyFill="1" applyBorder="1" applyAlignment="1">
      <alignment wrapText="1"/>
    </xf>
    <xf numFmtId="0" fontId="28" fillId="0" borderId="6" xfId="0" applyFont="1" applyBorder="1" applyAlignment="1">
      <alignment wrapText="1"/>
    </xf>
    <xf numFmtId="0" fontId="28" fillId="0" borderId="6" xfId="0" applyFont="1" applyBorder="1" applyAlignment="1">
      <alignment horizontal="left" wrapText="1"/>
    </xf>
    <xf numFmtId="4" fontId="28" fillId="0" borderId="6" xfId="0" applyNumberFormat="1" applyFont="1" applyBorder="1" applyAlignment="1">
      <alignment wrapText="1"/>
    </xf>
    <xf numFmtId="0" fontId="28" fillId="9" borderId="6" xfId="0" applyFont="1" applyFill="1" applyBorder="1" applyAlignment="1">
      <alignment vertical="top" wrapText="1"/>
    </xf>
    <xf numFmtId="0" fontId="28" fillId="0" borderId="6" xfId="0" applyFont="1" applyBorder="1" applyAlignment="1">
      <alignment vertical="top" wrapText="1"/>
    </xf>
    <xf numFmtId="0" fontId="28" fillId="9" borderId="6" xfId="0" applyFont="1" applyFill="1" applyBorder="1" applyAlignment="1">
      <alignment vertical="center" wrapText="1"/>
    </xf>
    <xf numFmtId="0" fontId="28" fillId="9" borderId="6" xfId="0" applyFont="1" applyFill="1" applyBorder="1" applyAlignment="1">
      <alignment horizontal="left" vertical="center" wrapText="1"/>
    </xf>
    <xf numFmtId="4" fontId="28" fillId="9" borderId="6" xfId="0" applyNumberFormat="1" applyFont="1" applyFill="1" applyBorder="1" applyAlignment="1">
      <alignment vertical="center" wrapText="1"/>
    </xf>
    <xf numFmtId="4" fontId="27" fillId="9" borderId="6" xfId="0" applyNumberFormat="1" applyFont="1" applyFill="1" applyBorder="1" applyAlignment="1">
      <alignment vertical="center" wrapText="1"/>
    </xf>
    <xf numFmtId="0" fontId="27" fillId="9" borderId="6" xfId="0" applyFont="1" applyFill="1" applyBorder="1" applyAlignment="1">
      <alignment horizontal="left" vertical="center" wrapText="1"/>
    </xf>
    <xf numFmtId="4" fontId="27" fillId="9" borderId="6" xfId="0" applyNumberFormat="1" applyFont="1" applyFill="1" applyBorder="1" applyAlignment="1">
      <alignment wrapText="1"/>
    </xf>
    <xf numFmtId="0" fontId="27" fillId="9" borderId="6" xfId="0" applyFont="1" applyFill="1" applyBorder="1" applyAlignment="1">
      <alignment horizontal="left" wrapText="1"/>
    </xf>
    <xf numFmtId="0" fontId="27" fillId="9" borderId="6" xfId="0" applyFont="1" applyFill="1" applyBorder="1" applyAlignment="1">
      <alignment wrapText="1"/>
    </xf>
    <xf numFmtId="0" fontId="28" fillId="9" borderId="6" xfId="0" applyFont="1" applyFill="1" applyBorder="1" applyAlignment="1">
      <alignment horizontal="left" vertical="top" wrapText="1"/>
    </xf>
    <xf numFmtId="0" fontId="28" fillId="0" borderId="0" xfId="0" applyFont="1" applyAlignment="1">
      <alignment wrapText="1"/>
    </xf>
    <xf numFmtId="0" fontId="27" fillId="7" borderId="6" xfId="0" applyFont="1" applyFill="1" applyBorder="1" applyAlignment="1">
      <alignment wrapText="1"/>
    </xf>
    <xf numFmtId="0" fontId="27" fillId="7" borderId="6" xfId="0" quotePrefix="1" applyFont="1" applyFill="1" applyBorder="1" applyAlignment="1">
      <alignment wrapText="1"/>
    </xf>
    <xf numFmtId="4" fontId="27" fillId="7" borderId="6" xfId="0" applyNumberFormat="1" applyFont="1" applyFill="1" applyBorder="1"/>
    <xf numFmtId="4" fontId="27" fillId="7" borderId="6" xfId="0" applyNumberFormat="1" applyFont="1" applyFill="1" applyBorder="1" applyAlignment="1">
      <alignment wrapText="1"/>
    </xf>
    <xf numFmtId="0" fontId="27" fillId="0" borderId="6" xfId="0" quotePrefix="1" applyFont="1" applyBorder="1" applyAlignment="1">
      <alignment horizontal="left" wrapText="1"/>
    </xf>
    <xf numFmtId="4" fontId="28" fillId="0" borderId="6" xfId="0" applyNumberFormat="1" applyFont="1" applyBorder="1"/>
    <xf numFmtId="0" fontId="27" fillId="2" borderId="6" xfId="0" applyFont="1" applyFill="1" applyBorder="1" applyAlignment="1">
      <alignment wrapText="1"/>
    </xf>
    <xf numFmtId="0" fontId="27" fillId="2" borderId="6" xfId="0" quotePrefix="1" applyFont="1" applyFill="1" applyBorder="1" applyAlignment="1">
      <alignment horizontal="left" wrapText="1"/>
    </xf>
    <xf numFmtId="4" fontId="28" fillId="2" borderId="6" xfId="0" applyNumberFormat="1" applyFont="1" applyFill="1" applyBorder="1"/>
    <xf numFmtId="0" fontId="27" fillId="0" borderId="11" xfId="0" applyFont="1" applyBorder="1" applyAlignment="1">
      <alignment wrapText="1"/>
    </xf>
    <xf numFmtId="0" fontId="27" fillId="0" borderId="7" xfId="0" applyFont="1" applyBorder="1" applyAlignment="1">
      <alignment horizontal="left" wrapText="1"/>
    </xf>
    <xf numFmtId="0" fontId="38" fillId="0" borderId="6" xfId="0" applyFont="1" applyBorder="1"/>
    <xf numFmtId="4" fontId="27" fillId="0" borderId="9" xfId="0" applyNumberFormat="1" applyFont="1" applyBorder="1" applyAlignment="1">
      <alignment wrapText="1"/>
    </xf>
    <xf numFmtId="2" fontId="28" fillId="0" borderId="6" xfId="0" applyNumberFormat="1" applyFont="1" applyBorder="1" applyAlignment="1">
      <alignment wrapText="1"/>
    </xf>
    <xf numFmtId="0" fontId="39" fillId="0" borderId="6" xfId="0" applyFont="1" applyBorder="1" applyAlignment="1">
      <alignment wrapText="1"/>
    </xf>
    <xf numFmtId="0" fontId="28" fillId="0" borderId="12" xfId="0" applyFont="1" applyBorder="1" applyAlignment="1">
      <alignment horizontal="left" wrapText="1"/>
    </xf>
    <xf numFmtId="0" fontId="28" fillId="0" borderId="12" xfId="0" applyFont="1" applyBorder="1" applyAlignment="1">
      <alignment wrapText="1"/>
    </xf>
    <xf numFmtId="4" fontId="28" fillId="0" borderId="12" xfId="0" applyNumberFormat="1" applyFont="1" applyBorder="1" applyAlignment="1">
      <alignment wrapText="1"/>
    </xf>
    <xf numFmtId="0" fontId="27" fillId="0" borderId="6" xfId="0" applyFont="1" applyBorder="1"/>
    <xf numFmtId="0" fontId="28" fillId="0" borderId="7" xfId="0" applyFont="1" applyBorder="1" applyAlignment="1">
      <alignment horizontal="left" wrapText="1"/>
    </xf>
    <xf numFmtId="0" fontId="28" fillId="0" borderId="6" xfId="0" applyFont="1" applyBorder="1"/>
    <xf numFmtId="4" fontId="28" fillId="0" borderId="9" xfId="0" applyNumberFormat="1" applyFont="1" applyBorder="1" applyAlignment="1">
      <alignment wrapText="1"/>
    </xf>
    <xf numFmtId="0" fontId="27" fillId="0" borderId="12" xfId="0" applyFont="1" applyBorder="1" applyAlignment="1">
      <alignment wrapText="1"/>
    </xf>
    <xf numFmtId="0" fontId="22" fillId="0" borderId="6" xfId="0" applyFont="1" applyBorder="1" applyAlignment="1">
      <alignment horizontal="left"/>
    </xf>
    <xf numFmtId="0" fontId="22" fillId="0" borderId="6" xfId="0" applyFont="1" applyBorder="1" applyAlignment="1">
      <alignment wrapText="1"/>
    </xf>
    <xf numFmtId="0" fontId="25" fillId="0" borderId="6" xfId="0" applyFont="1" applyBorder="1" applyAlignment="1">
      <alignment horizontal="left"/>
    </xf>
    <xf numFmtId="0" fontId="25" fillId="0" borderId="6" xfId="0" applyFont="1" applyBorder="1" applyAlignment="1">
      <alignment wrapText="1"/>
    </xf>
    <xf numFmtId="0" fontId="28" fillId="0" borderId="11" xfId="0" applyFont="1" applyBorder="1" applyAlignment="1">
      <alignment wrapText="1"/>
    </xf>
    <xf numFmtId="0" fontId="28" fillId="0" borderId="13" xfId="0" applyFont="1" applyBorder="1" applyAlignment="1">
      <alignment wrapText="1"/>
    </xf>
    <xf numFmtId="0" fontId="28" fillId="0" borderId="13" xfId="0" applyFont="1" applyBorder="1" applyAlignment="1">
      <alignment horizontal="left" wrapText="1"/>
    </xf>
    <xf numFmtId="4" fontId="28" fillId="0" borderId="13" xfId="0" applyNumberFormat="1" applyFont="1" applyBorder="1" applyAlignment="1">
      <alignment wrapText="1"/>
    </xf>
    <xf numFmtId="0" fontId="28" fillId="0" borderId="0" xfId="0" applyFont="1" applyAlignment="1">
      <alignment horizontal="left" wrapText="1"/>
    </xf>
    <xf numFmtId="4" fontId="28" fillId="0" borderId="0" xfId="0" applyNumberFormat="1" applyFont="1" applyAlignment="1">
      <alignment wrapText="1"/>
    </xf>
    <xf numFmtId="0" fontId="32" fillId="0" borderId="0" xfId="0" applyFont="1" applyAlignment="1">
      <alignment horizontal="right"/>
    </xf>
    <xf numFmtId="4" fontId="32" fillId="0" borderId="0" xfId="0" applyNumberFormat="1" applyFont="1"/>
    <xf numFmtId="4" fontId="12" fillId="0" borderId="4" xfId="0" applyNumberFormat="1" applyFont="1" applyBorder="1" applyAlignment="1">
      <alignment horizontal="right"/>
    </xf>
    <xf numFmtId="4" fontId="14" fillId="4" borderId="2" xfId="0" quotePrefix="1" applyNumberFormat="1" applyFont="1" applyFill="1" applyBorder="1" applyAlignment="1">
      <alignment horizontal="right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40" fillId="4" borderId="2" xfId="0" applyFont="1" applyFill="1" applyBorder="1" applyAlignment="1">
      <alignment horizontal="center" vertical="center" wrapText="1"/>
    </xf>
    <xf numFmtId="0" fontId="40" fillId="4" borderId="5" xfId="0" applyFont="1" applyFill="1" applyBorder="1" applyAlignment="1">
      <alignment horizontal="center" vertical="center" wrapText="1"/>
    </xf>
    <xf numFmtId="4" fontId="13" fillId="4" borderId="4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40" fillId="4" borderId="2" xfId="0" applyFont="1" applyFill="1" applyBorder="1" applyAlignment="1">
      <alignment horizontal="right" vertical="center" wrapText="1"/>
    </xf>
    <xf numFmtId="3" fontId="7" fillId="4" borderId="4" xfId="0" applyNumberFormat="1" applyFont="1" applyFill="1" applyBorder="1" applyAlignment="1">
      <alignment horizontal="center" vertical="center"/>
    </xf>
    <xf numFmtId="4" fontId="40" fillId="4" borderId="4" xfId="0" applyNumberFormat="1" applyFont="1" applyFill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/>
    </xf>
    <xf numFmtId="4" fontId="14" fillId="4" borderId="4" xfId="0" applyNumberFormat="1" applyFont="1" applyFill="1" applyBorder="1"/>
    <xf numFmtId="4" fontId="15" fillId="4" borderId="4" xfId="0" applyNumberFormat="1" applyFont="1" applyFill="1" applyBorder="1"/>
    <xf numFmtId="4" fontId="15" fillId="0" borderId="4" xfId="0" applyNumberFormat="1" applyFont="1" applyBorder="1"/>
    <xf numFmtId="0" fontId="16" fillId="0" borderId="0" xfId="3" applyFont="1" applyAlignment="1">
      <alignment horizontal="left" vertical="center"/>
    </xf>
    <xf numFmtId="0" fontId="18" fillId="0" borderId="0" xfId="3" applyFont="1" applyAlignment="1">
      <alignment horizontal="center" vertical="center" wrapText="1"/>
    </xf>
    <xf numFmtId="0" fontId="30" fillId="0" borderId="0" xfId="3" applyFont="1"/>
    <xf numFmtId="0" fontId="16" fillId="0" borderId="0" xfId="3" applyFont="1" applyAlignment="1">
      <alignment vertical="center" wrapText="1"/>
    </xf>
    <xf numFmtId="0" fontId="17" fillId="0" borderId="0" xfId="3" applyFont="1" applyAlignment="1">
      <alignment wrapText="1"/>
    </xf>
    <xf numFmtId="0" fontId="15" fillId="0" borderId="0" xfId="3" applyFont="1" applyAlignment="1">
      <alignment vertical="center" wrapText="1"/>
    </xf>
    <xf numFmtId="0" fontId="17" fillId="0" borderId="0" xfId="3" applyFont="1" applyAlignment="1">
      <alignment vertical="center" wrapText="1"/>
    </xf>
    <xf numFmtId="0" fontId="14" fillId="3" borderId="4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center" vertical="center" wrapText="1"/>
    </xf>
    <xf numFmtId="0" fontId="26" fillId="3" borderId="4" xfId="3" quotePrefix="1" applyFont="1" applyFill="1" applyBorder="1" applyAlignment="1">
      <alignment horizontal="center" vertical="center" wrapText="1"/>
    </xf>
    <xf numFmtId="0" fontId="26" fillId="0" borderId="0" xfId="3" applyFont="1"/>
    <xf numFmtId="4" fontId="14" fillId="0" borderId="4" xfId="0" applyNumberFormat="1" applyFont="1" applyBorder="1"/>
    <xf numFmtId="0" fontId="30" fillId="0" borderId="0" xfId="0" applyFont="1"/>
    <xf numFmtId="0" fontId="15" fillId="0" borderId="4" xfId="0" applyFont="1" applyBorder="1"/>
    <xf numFmtId="0" fontId="29" fillId="4" borderId="4" xfId="0" applyFont="1" applyFill="1" applyBorder="1" applyAlignment="1">
      <alignment horizontal="left"/>
    </xf>
    <xf numFmtId="4" fontId="14" fillId="4" borderId="5" xfId="0" applyNumberFormat="1" applyFont="1" applyFill="1" applyBorder="1" applyAlignment="1">
      <alignment horizontal="right"/>
    </xf>
    <xf numFmtId="0" fontId="15" fillId="4" borderId="4" xfId="0" applyFont="1" applyFill="1" applyBorder="1" applyAlignment="1">
      <alignment horizontal="center"/>
    </xf>
    <xf numFmtId="4" fontId="15" fillId="0" borderId="4" xfId="0" applyNumberFormat="1" applyFont="1" applyBorder="1" applyAlignment="1">
      <alignment horizontal="right"/>
    </xf>
    <xf numFmtId="4" fontId="15" fillId="2" borderId="4" xfId="0" applyNumberFormat="1" applyFont="1" applyFill="1" applyBorder="1" applyAlignment="1">
      <alignment horizontal="right" wrapText="1"/>
    </xf>
    <xf numFmtId="4" fontId="14" fillId="2" borderId="4" xfId="0" applyNumberFormat="1" applyFont="1" applyFill="1" applyBorder="1" applyAlignment="1">
      <alignment horizontal="right" wrapText="1"/>
    </xf>
    <xf numFmtId="4" fontId="14" fillId="0" borderId="4" xfId="0" applyNumberFormat="1" applyFont="1" applyBorder="1" applyAlignment="1">
      <alignment horizontal="right" wrapText="1"/>
    </xf>
    <xf numFmtId="4" fontId="15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41" fillId="0" borderId="1" xfId="0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8" fillId="0" borderId="1" xfId="0" applyFont="1" applyBorder="1"/>
    <xf numFmtId="0" fontId="28" fillId="0" borderId="3" xfId="0" applyFont="1" applyBorder="1"/>
    <xf numFmtId="0" fontId="15" fillId="0" borderId="4" xfId="0" applyFont="1" applyBorder="1" applyAlignment="1">
      <alignment wrapText="1"/>
    </xf>
    <xf numFmtId="0" fontId="28" fillId="0" borderId="6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4" fontId="27" fillId="0" borderId="6" xfId="0" applyNumberFormat="1" applyFont="1" applyBorder="1" applyAlignment="1">
      <alignment horizontal="right"/>
    </xf>
    <xf numFmtId="0" fontId="27" fillId="5" borderId="6" xfId="0" applyFont="1" applyFill="1" applyBorder="1" applyAlignment="1">
      <alignment horizontal="left" vertical="center"/>
    </xf>
    <xf numFmtId="0" fontId="27" fillId="5" borderId="7" xfId="0" applyFont="1" applyFill="1" applyBorder="1" applyAlignment="1">
      <alignment vertical="center" wrapText="1" shrinkToFit="1"/>
    </xf>
    <xf numFmtId="4" fontId="27" fillId="5" borderId="6" xfId="0" applyNumberFormat="1" applyFont="1" applyFill="1" applyBorder="1" applyAlignment="1">
      <alignment vertical="center" wrapText="1" shrinkToFit="1"/>
    </xf>
    <xf numFmtId="0" fontId="27" fillId="0" borderId="7" xfId="0" applyFont="1" applyBorder="1" applyAlignment="1">
      <alignment horizontal="left" vertical="center" wrapText="1" shrinkToFit="1"/>
    </xf>
    <xf numFmtId="4" fontId="27" fillId="0" borderId="6" xfId="0" applyNumberFormat="1" applyFont="1" applyBorder="1" applyAlignment="1">
      <alignment vertical="center" wrapText="1" shrinkToFit="1"/>
    </xf>
    <xf numFmtId="0" fontId="27" fillId="0" borderId="7" xfId="0" applyFont="1" applyBorder="1" applyAlignment="1">
      <alignment vertical="center" wrapText="1" shrinkToFit="1"/>
    </xf>
    <xf numFmtId="0" fontId="27" fillId="0" borderId="6" xfId="0" applyFont="1" applyBorder="1" applyAlignment="1">
      <alignment vertical="center" wrapText="1"/>
    </xf>
    <xf numFmtId="0" fontId="27" fillId="5" borderId="6" xfId="0" applyFont="1" applyFill="1" applyBorder="1" applyAlignment="1">
      <alignment wrapText="1"/>
    </xf>
    <xf numFmtId="0" fontId="15" fillId="0" borderId="5" xfId="0" applyFont="1" applyBorder="1" applyAlignment="1">
      <alignment horizontal="left" vertical="center" wrapText="1"/>
    </xf>
    <xf numFmtId="4" fontId="27" fillId="5" borderId="6" xfId="0" applyNumberFormat="1" applyFont="1" applyFill="1" applyBorder="1"/>
    <xf numFmtId="0" fontId="42" fillId="2" borderId="4" xfId="0" applyFont="1" applyFill="1" applyBorder="1" applyAlignment="1">
      <alignment horizontal="center" vertical="center" wrapText="1"/>
    </xf>
    <xf numFmtId="4" fontId="42" fillId="3" borderId="4" xfId="0" applyNumberFormat="1" applyFont="1" applyFill="1" applyBorder="1" applyAlignment="1">
      <alignment horizontal="right"/>
    </xf>
    <xf numFmtId="4" fontId="42" fillId="0" borderId="4" xfId="0" applyNumberFormat="1" applyFont="1" applyBorder="1" applyAlignment="1">
      <alignment horizontal="right"/>
    </xf>
    <xf numFmtId="4" fontId="22" fillId="3" borderId="4" xfId="0" applyNumberFormat="1" applyFont="1" applyFill="1" applyBorder="1" applyAlignment="1">
      <alignment horizontal="right" wrapText="1"/>
    </xf>
    <xf numFmtId="4" fontId="14" fillId="2" borderId="4" xfId="3" applyNumberFormat="1" applyFont="1" applyFill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/>
    </xf>
    <xf numFmtId="4" fontId="14" fillId="2" borderId="4" xfId="0" applyNumberFormat="1" applyFont="1" applyFill="1" applyBorder="1"/>
    <xf numFmtId="4" fontId="15" fillId="2" borderId="4" xfId="0" applyNumberFormat="1" applyFont="1" applyFill="1" applyBorder="1" applyAlignment="1">
      <alignment wrapText="1"/>
    </xf>
    <xf numFmtId="0" fontId="43" fillId="0" borderId="0" xfId="2" applyFont="1"/>
    <xf numFmtId="4" fontId="12" fillId="3" borderId="2" xfId="2" quotePrefix="1" applyNumberFormat="1" applyFont="1" applyFill="1" applyBorder="1" applyAlignment="1">
      <alignment horizontal="right"/>
    </xf>
    <xf numFmtId="4" fontId="15" fillId="0" borderId="5" xfId="0" applyNumberFormat="1" applyFont="1" applyBorder="1"/>
    <xf numFmtId="0" fontId="15" fillId="0" borderId="4" xfId="0" applyFont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wrapText="1"/>
    </xf>
    <xf numFmtId="0" fontId="23" fillId="0" borderId="19" xfId="0" applyFont="1" applyBorder="1" applyAlignment="1" applyProtection="1">
      <alignment horizontal="center" vertical="top" wrapText="1" readingOrder="1"/>
      <protection locked="0"/>
    </xf>
    <xf numFmtId="0" fontId="23" fillId="0" borderId="0" xfId="0" applyFont="1" applyAlignment="1" applyProtection="1">
      <alignment vertical="top" wrapText="1" readingOrder="1"/>
      <protection locked="0"/>
    </xf>
    <xf numFmtId="164" fontId="23" fillId="0" borderId="0" xfId="0" applyNumberFormat="1" applyFont="1" applyAlignment="1" applyProtection="1">
      <alignment vertical="top" wrapText="1" readingOrder="1"/>
      <protection locked="0"/>
    </xf>
    <xf numFmtId="0" fontId="23" fillId="0" borderId="19" xfId="0" applyFont="1" applyBorder="1" applyAlignment="1" applyProtection="1">
      <alignment vertical="top" wrapText="1" readingOrder="1"/>
      <protection locked="0"/>
    </xf>
    <xf numFmtId="0" fontId="44" fillId="10" borderId="0" xfId="0" applyFont="1" applyFill="1" applyAlignment="1" applyProtection="1">
      <alignment vertical="top" wrapText="1" readingOrder="1"/>
      <protection locked="0"/>
    </xf>
    <xf numFmtId="164" fontId="44" fillId="10" borderId="0" xfId="0" applyNumberFormat="1" applyFont="1" applyFill="1" applyAlignment="1" applyProtection="1">
      <alignment vertical="top" wrapText="1" readingOrder="1"/>
      <protection locked="0"/>
    </xf>
    <xf numFmtId="0" fontId="23" fillId="10" borderId="0" xfId="0" applyFont="1" applyFill="1" applyAlignment="1" applyProtection="1">
      <alignment vertical="top" wrapText="1" readingOrder="1"/>
      <protection locked="0"/>
    </xf>
    <xf numFmtId="0" fontId="41" fillId="0" borderId="0" xfId="0" applyFont="1"/>
    <xf numFmtId="4" fontId="27" fillId="0" borderId="6" xfId="0" applyNumberFormat="1" applyFont="1" applyBorder="1"/>
    <xf numFmtId="0" fontId="34" fillId="0" borderId="6" xfId="0" applyFont="1" applyBorder="1" applyAlignment="1">
      <alignment wrapText="1"/>
    </xf>
    <xf numFmtId="0" fontId="23" fillId="11" borderId="0" xfId="0" applyFont="1" applyFill="1" applyAlignment="1" applyProtection="1">
      <alignment horizontal="left" vertical="top" wrapText="1" readingOrder="1"/>
      <protection locked="0"/>
    </xf>
    <xf numFmtId="0" fontId="23" fillId="11" borderId="0" xfId="0" applyFont="1" applyFill="1" applyAlignment="1" applyProtection="1">
      <alignment vertical="top" wrapText="1" readingOrder="1"/>
      <protection locked="0"/>
    </xf>
    <xf numFmtId="164" fontId="23" fillId="11" borderId="0" xfId="0" applyNumberFormat="1" applyFont="1" applyFill="1" applyAlignment="1" applyProtection="1">
      <alignment vertical="top" wrapText="1" readingOrder="1"/>
      <protection locked="0"/>
    </xf>
    <xf numFmtId="4" fontId="13" fillId="4" borderId="4" xfId="0" applyNumberFormat="1" applyFont="1" applyFill="1" applyBorder="1" applyAlignment="1">
      <alignment horizontal="center" vertical="center"/>
    </xf>
    <xf numFmtId="4" fontId="4" fillId="0" borderId="0" xfId="2" applyNumberFormat="1" applyFont="1"/>
    <xf numFmtId="164" fontId="44" fillId="0" borderId="0" xfId="0" applyNumberFormat="1" applyFont="1" applyAlignment="1" applyProtection="1">
      <alignment vertical="top" wrapText="1" readingOrder="1"/>
      <protection locked="0"/>
    </xf>
    <xf numFmtId="164" fontId="44" fillId="11" borderId="0" xfId="0" applyNumberFormat="1" applyFont="1" applyFill="1" applyAlignment="1" applyProtection="1">
      <alignment vertical="top" wrapText="1" readingOrder="1"/>
      <protection locked="0"/>
    </xf>
    <xf numFmtId="0" fontId="14" fillId="3" borderId="22" xfId="3" applyFont="1" applyFill="1" applyBorder="1" applyAlignment="1">
      <alignment horizontal="center" vertical="center" wrapText="1"/>
    </xf>
    <xf numFmtId="0" fontId="14" fillId="3" borderId="23" xfId="3" applyFont="1" applyFill="1" applyBorder="1" applyAlignment="1">
      <alignment horizontal="center" vertical="center" wrapText="1"/>
    </xf>
    <xf numFmtId="0" fontId="14" fillId="2" borderId="22" xfId="3" applyFont="1" applyFill="1" applyBorder="1" applyAlignment="1">
      <alignment horizontal="center" vertical="center" wrapText="1"/>
    </xf>
    <xf numFmtId="0" fontId="42" fillId="2" borderId="22" xfId="0" applyFont="1" applyFill="1" applyBorder="1" applyAlignment="1">
      <alignment horizontal="center" vertical="center" wrapText="1"/>
    </xf>
    <xf numFmtId="0" fontId="15" fillId="0" borderId="24" xfId="3" applyFont="1" applyBorder="1" applyAlignment="1">
      <alignment horizontal="left"/>
    </xf>
    <xf numFmtId="0" fontId="15" fillId="0" borderId="24" xfId="3" applyFont="1" applyBorder="1"/>
    <xf numFmtId="4" fontId="15" fillId="0" borderId="25" xfId="0" applyNumberFormat="1" applyFont="1" applyBorder="1"/>
    <xf numFmtId="4" fontId="15" fillId="0" borderId="24" xfId="0" applyNumberFormat="1" applyFont="1" applyBorder="1"/>
    <xf numFmtId="4" fontId="14" fillId="2" borderId="24" xfId="0" applyNumberFormat="1" applyFont="1" applyFill="1" applyBorder="1"/>
    <xf numFmtId="0" fontId="30" fillId="0" borderId="3" xfId="3" applyFont="1" applyBorder="1"/>
    <xf numFmtId="0" fontId="5" fillId="0" borderId="0" xfId="2" applyFont="1" applyAlignment="1">
      <alignment horizontal="center" vertical="center" wrapText="1"/>
    </xf>
    <xf numFmtId="0" fontId="8" fillId="0" borderId="0" xfId="2" applyFont="1" applyAlignment="1">
      <alignment wrapText="1"/>
    </xf>
    <xf numFmtId="0" fontId="13" fillId="0" borderId="4" xfId="3" quotePrefix="1" applyFont="1" applyBorder="1" applyAlignment="1">
      <alignment horizontal="center" vertical="center" wrapText="1"/>
    </xf>
    <xf numFmtId="0" fontId="12" fillId="0" borderId="2" xfId="2" quotePrefix="1" applyFont="1" applyBorder="1" applyAlignment="1">
      <alignment horizontal="center" vertical="center" wrapText="1"/>
    </xf>
    <xf numFmtId="0" fontId="12" fillId="0" borderId="3" xfId="2" quotePrefix="1" applyFont="1" applyBorder="1" applyAlignment="1">
      <alignment horizontal="center" vertical="center" wrapText="1"/>
    </xf>
    <xf numFmtId="0" fontId="12" fillId="0" borderId="5" xfId="2" quotePrefix="1" applyFont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left" vertical="center" wrapText="1"/>
    </xf>
    <xf numFmtId="0" fontId="14" fillId="4" borderId="3" xfId="2" applyFont="1" applyFill="1" applyBorder="1" applyAlignment="1">
      <alignment horizontal="left" vertical="center" wrapText="1"/>
    </xf>
    <xf numFmtId="0" fontId="14" fillId="4" borderId="5" xfId="2" applyFont="1" applyFill="1" applyBorder="1" applyAlignment="1">
      <alignment horizontal="left" vertical="center" wrapText="1"/>
    </xf>
    <xf numFmtId="0" fontId="14" fillId="0" borderId="2" xfId="2" quotePrefix="1" applyFont="1" applyBorder="1" applyAlignment="1">
      <alignment horizontal="left" vertical="center"/>
    </xf>
    <xf numFmtId="0" fontId="15" fillId="0" borderId="3" xfId="2" applyFont="1" applyBorder="1" applyAlignment="1">
      <alignment vertical="center"/>
    </xf>
    <xf numFmtId="0" fontId="14" fillId="3" borderId="2" xfId="2" quotePrefix="1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vertical="center" wrapText="1"/>
    </xf>
    <xf numFmtId="0" fontId="14" fillId="0" borderId="2" xfId="2" applyFont="1" applyBorder="1" applyAlignment="1">
      <alignment horizontal="left" vertical="center" wrapText="1"/>
    </xf>
    <xf numFmtId="0" fontId="15" fillId="0" borderId="3" xfId="2" applyFont="1" applyBorder="1" applyAlignment="1">
      <alignment vertical="center" wrapText="1"/>
    </xf>
    <xf numFmtId="0" fontId="14" fillId="0" borderId="2" xfId="2" quotePrefix="1" applyFont="1" applyBorder="1" applyAlignment="1">
      <alignment horizontal="left" vertical="center" wrapText="1"/>
    </xf>
    <xf numFmtId="0" fontId="12" fillId="0" borderId="2" xfId="3" quotePrefix="1" applyFont="1" applyBorder="1" applyAlignment="1">
      <alignment horizontal="center" vertical="center" wrapText="1"/>
    </xf>
    <xf numFmtId="0" fontId="12" fillId="0" borderId="3" xfId="3" quotePrefix="1" applyFont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left" vertical="center" wrapText="1"/>
    </xf>
    <xf numFmtId="0" fontId="15" fillId="3" borderId="3" xfId="2" applyFont="1" applyFill="1" applyBorder="1" applyAlignment="1">
      <alignment vertical="center"/>
    </xf>
    <xf numFmtId="0" fontId="14" fillId="3" borderId="3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8" fillId="0" borderId="0" xfId="3" applyFont="1" applyAlignment="1">
      <alignment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7" fillId="7" borderId="6" xfId="0" applyFont="1" applyFill="1" applyBorder="1" applyAlignment="1">
      <alignment horizontal="left" wrapText="1"/>
    </xf>
    <xf numFmtId="0" fontId="34" fillId="7" borderId="6" xfId="0" applyFont="1" applyFill="1" applyBorder="1" applyAlignment="1">
      <alignment horizontal="left" wrapText="1"/>
    </xf>
    <xf numFmtId="0" fontId="27" fillId="6" borderId="20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wrapText="1"/>
    </xf>
    <xf numFmtId="0" fontId="27" fillId="6" borderId="15" xfId="0" applyFont="1" applyFill="1" applyBorder="1" applyAlignment="1">
      <alignment horizontal="center" wrapText="1"/>
    </xf>
    <xf numFmtId="0" fontId="27" fillId="6" borderId="0" xfId="0" applyFont="1" applyFill="1" applyAlignment="1">
      <alignment horizontal="center" wrapText="1"/>
    </xf>
    <xf numFmtId="0" fontId="27" fillId="6" borderId="6" xfId="0" applyFont="1" applyFill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27" fillId="6" borderId="0" xfId="0" applyFont="1" applyFill="1" applyAlignment="1">
      <alignment horizontal="center"/>
    </xf>
    <xf numFmtId="0" fontId="37" fillId="7" borderId="7" xfId="0" applyFont="1" applyFill="1" applyBorder="1" applyAlignment="1">
      <alignment horizontal="center" vertical="center"/>
    </xf>
    <xf numFmtId="0" fontId="37" fillId="7" borderId="10" xfId="0" applyFont="1" applyFill="1" applyBorder="1" applyAlignment="1">
      <alignment horizontal="center" vertical="center"/>
    </xf>
    <xf numFmtId="0" fontId="37" fillId="7" borderId="9" xfId="0" applyFont="1" applyFill="1" applyBorder="1" applyAlignment="1">
      <alignment horizontal="center" vertical="center"/>
    </xf>
    <xf numFmtId="0" fontId="34" fillId="6" borderId="0" xfId="0" applyFont="1" applyFill="1" applyAlignment="1">
      <alignment horizontal="center" wrapText="1"/>
    </xf>
    <xf numFmtId="0" fontId="27" fillId="7" borderId="0" xfId="0" applyFont="1" applyFill="1" applyAlignment="1">
      <alignment horizontal="left" wrapText="1"/>
    </xf>
    <xf numFmtId="0" fontId="27" fillId="6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6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  <cellStyle name="Obično_List4" xfId="5" xr:uid="{6DBBEDB7-1EFC-4929-9B99-E8BFC6D897FA}"/>
    <cellStyle name="Obično_List7" xfId="4" xr:uid="{2834D386-BFF1-44F2-ABDC-0BAD1B8A00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Normal="100" workbookViewId="0"/>
  </sheetViews>
  <sheetFormatPr defaultColWidth="8.85546875" defaultRowHeight="15" x14ac:dyDescent="0.25"/>
  <cols>
    <col min="1" max="4" width="8.85546875" style="1"/>
    <col min="5" max="5" width="25.28515625" style="1" customWidth="1"/>
    <col min="6" max="8" width="19.42578125" style="1" customWidth="1"/>
    <col min="9" max="10" width="25.28515625" style="1" customWidth="1"/>
    <col min="11" max="16384" width="8.85546875" style="1"/>
  </cols>
  <sheetData>
    <row r="1" spans="1:10" ht="15.75" x14ac:dyDescent="0.25">
      <c r="A1" s="48"/>
    </row>
    <row r="2" spans="1:10" s="2" customFormat="1" ht="51" customHeight="1" x14ac:dyDescent="0.25">
      <c r="A2" s="265" t="s">
        <v>745</v>
      </c>
      <c r="B2" s="265"/>
      <c r="C2" s="265"/>
      <c r="D2" s="265"/>
      <c r="E2" s="265"/>
      <c r="F2" s="265"/>
      <c r="G2" s="265"/>
      <c r="H2" s="265"/>
      <c r="I2" s="265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</row>
    <row r="4" spans="1:10" s="2" customFormat="1" ht="15.75" customHeight="1" x14ac:dyDescent="0.25">
      <c r="A4" s="265" t="s">
        <v>0</v>
      </c>
      <c r="B4" s="265"/>
      <c r="C4" s="265"/>
      <c r="D4" s="265"/>
      <c r="E4" s="265"/>
      <c r="F4" s="265"/>
      <c r="G4" s="265"/>
      <c r="H4" s="265"/>
      <c r="I4" s="265"/>
    </row>
    <row r="5" spans="1:10" s="2" customFormat="1" ht="18.75" x14ac:dyDescent="0.25">
      <c r="A5" s="3"/>
      <c r="B5" s="3"/>
      <c r="C5" s="3"/>
      <c r="D5" s="3"/>
      <c r="E5" s="3"/>
      <c r="F5" s="3"/>
      <c r="G5" s="4"/>
      <c r="H5" s="4"/>
    </row>
    <row r="6" spans="1:10" s="2" customFormat="1" ht="18" customHeight="1" x14ac:dyDescent="0.25">
      <c r="A6" s="265" t="s">
        <v>13</v>
      </c>
      <c r="B6" s="266"/>
      <c r="C6" s="266"/>
      <c r="D6" s="266"/>
      <c r="E6" s="266"/>
      <c r="F6" s="266"/>
      <c r="G6" s="266"/>
      <c r="H6" s="266"/>
    </row>
    <row r="7" spans="1:10" s="2" customFormat="1" ht="18.75" x14ac:dyDescent="0.3">
      <c r="A7" s="5"/>
      <c r="B7" s="6"/>
      <c r="C7" s="6"/>
      <c r="D7" s="6"/>
      <c r="E7" s="7"/>
      <c r="F7" s="8"/>
      <c r="G7" s="8"/>
      <c r="H7" s="9"/>
    </row>
    <row r="8" spans="1:10" s="2" customFormat="1" ht="25.5" x14ac:dyDescent="0.25">
      <c r="A8" s="281" t="s">
        <v>12</v>
      </c>
      <c r="B8" s="282"/>
      <c r="C8" s="282"/>
      <c r="D8" s="282"/>
      <c r="E8" s="282"/>
      <c r="F8" s="50" t="s">
        <v>58</v>
      </c>
      <c r="G8" s="225" t="s">
        <v>740</v>
      </c>
      <c r="H8" s="225" t="s">
        <v>741</v>
      </c>
      <c r="I8" s="225" t="s">
        <v>746</v>
      </c>
    </row>
    <row r="9" spans="1:10" s="25" customFormat="1" ht="12" customHeight="1" x14ac:dyDescent="0.25">
      <c r="A9" s="267">
        <v>1</v>
      </c>
      <c r="B9" s="267"/>
      <c r="C9" s="267"/>
      <c r="D9" s="267"/>
      <c r="E9" s="267"/>
      <c r="F9" s="51">
        <v>2</v>
      </c>
      <c r="G9" s="51">
        <v>3</v>
      </c>
      <c r="H9" s="51">
        <v>4</v>
      </c>
      <c r="I9" s="51">
        <v>5</v>
      </c>
    </row>
    <row r="10" spans="1:10" s="2" customFormat="1" x14ac:dyDescent="0.25">
      <c r="A10" s="283" t="s">
        <v>3</v>
      </c>
      <c r="B10" s="277"/>
      <c r="C10" s="277"/>
      <c r="D10" s="277"/>
      <c r="E10" s="284"/>
      <c r="F10" s="53">
        <v>1722416.2799999998</v>
      </c>
      <c r="G10" s="226">
        <f>G11+G12</f>
        <v>100935.64</v>
      </c>
      <c r="H10" s="226">
        <f>G10/F10*100</f>
        <v>5.8601187861508137</v>
      </c>
      <c r="I10" s="226">
        <f>F10+G10</f>
        <v>1823351.9199999997</v>
      </c>
      <c r="J10" s="252"/>
    </row>
    <row r="11" spans="1:10" s="2" customFormat="1" x14ac:dyDescent="0.25">
      <c r="A11" s="278" t="s">
        <v>1</v>
      </c>
      <c r="B11" s="279"/>
      <c r="C11" s="279"/>
      <c r="D11" s="279"/>
      <c r="E11" s="275"/>
      <c r="F11" s="166">
        <v>1722416.2799999998</v>
      </c>
      <c r="G11" s="227">
        <v>100935.64</v>
      </c>
      <c r="H11" s="227">
        <f t="shared" ref="H11:H16" si="0">G11/F11*100</f>
        <v>5.8601187861508137</v>
      </c>
      <c r="I11" s="227">
        <f t="shared" ref="I11:I12" si="1">F11+G11</f>
        <v>1823351.9199999997</v>
      </c>
    </row>
    <row r="12" spans="1:10" s="2" customFormat="1" x14ac:dyDescent="0.25">
      <c r="A12" s="274" t="s">
        <v>2</v>
      </c>
      <c r="B12" s="275"/>
      <c r="C12" s="275"/>
      <c r="D12" s="275"/>
      <c r="E12" s="275"/>
      <c r="F12" s="166">
        <v>0</v>
      </c>
      <c r="G12" s="227">
        <v>0</v>
      </c>
      <c r="H12" s="227">
        <v>0</v>
      </c>
      <c r="I12" s="227">
        <f t="shared" si="1"/>
        <v>0</v>
      </c>
      <c r="J12" s="252"/>
    </row>
    <row r="13" spans="1:10" s="2" customFormat="1" x14ac:dyDescent="0.25">
      <c r="A13" s="12" t="s">
        <v>6</v>
      </c>
      <c r="B13" s="23"/>
      <c r="C13" s="23"/>
      <c r="D13" s="23"/>
      <c r="E13" s="23"/>
      <c r="F13" s="53">
        <v>1730541.2799999998</v>
      </c>
      <c r="G13" s="226">
        <f>G14+G15</f>
        <v>113144.13</v>
      </c>
      <c r="H13" s="226">
        <f t="shared" si="0"/>
        <v>6.53807749677026</v>
      </c>
      <c r="I13" s="226">
        <f>F13+G13</f>
        <v>1843685.4099999997</v>
      </c>
    </row>
    <row r="14" spans="1:10" s="2" customFormat="1" x14ac:dyDescent="0.25">
      <c r="A14" s="280" t="s">
        <v>4</v>
      </c>
      <c r="B14" s="279"/>
      <c r="C14" s="279"/>
      <c r="D14" s="279"/>
      <c r="E14" s="279"/>
      <c r="F14" s="166">
        <v>1701541.2799999998</v>
      </c>
      <c r="G14" s="227">
        <v>98959.38</v>
      </c>
      <c r="H14" s="227">
        <f t="shared" si="0"/>
        <v>5.8158671295944115</v>
      </c>
      <c r="I14" s="227">
        <f>F14+G14</f>
        <v>1800500.6599999997</v>
      </c>
    </row>
    <row r="15" spans="1:10" s="2" customFormat="1" x14ac:dyDescent="0.25">
      <c r="A15" s="274" t="s">
        <v>5</v>
      </c>
      <c r="B15" s="275"/>
      <c r="C15" s="275"/>
      <c r="D15" s="275"/>
      <c r="E15" s="275"/>
      <c r="F15" s="166">
        <v>29000</v>
      </c>
      <c r="G15" s="227">
        <v>14184.75</v>
      </c>
      <c r="H15" s="227">
        <f t="shared" si="0"/>
        <v>48.91293103448276</v>
      </c>
      <c r="I15" s="227">
        <f>F15+G15</f>
        <v>43184.75</v>
      </c>
    </row>
    <row r="16" spans="1:10" s="2" customFormat="1" x14ac:dyDescent="0.25">
      <c r="A16" s="276" t="s">
        <v>7</v>
      </c>
      <c r="B16" s="277"/>
      <c r="C16" s="277"/>
      <c r="D16" s="277"/>
      <c r="E16" s="277"/>
      <c r="F16" s="53">
        <v>-8125</v>
      </c>
      <c r="G16" s="228">
        <v>-12208.49</v>
      </c>
      <c r="H16" s="226">
        <f t="shared" si="0"/>
        <v>150.25833846153847</v>
      </c>
      <c r="I16" s="226">
        <f>F16+G16</f>
        <v>-20333.489999999998</v>
      </c>
    </row>
    <row r="17" spans="1:9" s="2" customFormat="1" ht="18.75" x14ac:dyDescent="0.25">
      <c r="A17" s="3"/>
      <c r="B17" s="13"/>
      <c r="C17" s="13"/>
      <c r="D17" s="13"/>
      <c r="E17" s="13"/>
      <c r="F17" s="14"/>
      <c r="G17" s="14"/>
      <c r="H17" s="14"/>
    </row>
    <row r="18" spans="1:9" s="2" customFormat="1" ht="18" customHeight="1" x14ac:dyDescent="0.25">
      <c r="A18" s="265" t="s">
        <v>14</v>
      </c>
      <c r="B18" s="266"/>
      <c r="C18" s="266"/>
      <c r="D18" s="266"/>
      <c r="E18" s="266"/>
      <c r="F18" s="266"/>
      <c r="G18" s="266"/>
      <c r="H18" s="266"/>
    </row>
    <row r="19" spans="1:9" s="2" customFormat="1" ht="18.75" x14ac:dyDescent="0.25">
      <c r="A19" s="3"/>
      <c r="B19" s="13"/>
      <c r="C19" s="13"/>
      <c r="D19" s="13"/>
      <c r="E19" s="13"/>
      <c r="F19" s="14"/>
      <c r="G19" s="14"/>
      <c r="H19" s="14"/>
    </row>
    <row r="20" spans="1:9" s="2" customFormat="1" ht="25.5" x14ac:dyDescent="0.25">
      <c r="A20" s="281" t="s">
        <v>12</v>
      </c>
      <c r="B20" s="282"/>
      <c r="C20" s="282"/>
      <c r="D20" s="282"/>
      <c r="E20" s="282"/>
      <c r="F20" s="50" t="s">
        <v>58</v>
      </c>
      <c r="G20" s="225" t="s">
        <v>740</v>
      </c>
      <c r="H20" s="225" t="s">
        <v>741</v>
      </c>
      <c r="I20" s="225" t="s">
        <v>746</v>
      </c>
    </row>
    <row r="21" spans="1:9" s="25" customFormat="1" ht="12" customHeight="1" x14ac:dyDescent="0.25">
      <c r="A21" s="267">
        <v>1</v>
      </c>
      <c r="B21" s="267"/>
      <c r="C21" s="267"/>
      <c r="D21" s="267"/>
      <c r="E21" s="267"/>
      <c r="F21" s="51">
        <v>2</v>
      </c>
      <c r="G21" s="51">
        <v>3</v>
      </c>
      <c r="H21" s="51">
        <v>4</v>
      </c>
      <c r="I21" s="51">
        <v>5</v>
      </c>
    </row>
    <row r="22" spans="1:9" s="2" customFormat="1" x14ac:dyDescent="0.25">
      <c r="A22" s="274" t="s">
        <v>8</v>
      </c>
      <c r="B22" s="275"/>
      <c r="C22" s="275"/>
      <c r="D22" s="275"/>
      <c r="E22" s="275"/>
      <c r="F22" s="11">
        <v>0</v>
      </c>
      <c r="G22" s="11">
        <v>0</v>
      </c>
      <c r="H22" s="11">
        <v>0</v>
      </c>
      <c r="I22" s="11">
        <v>0</v>
      </c>
    </row>
    <row r="23" spans="1:9" s="2" customFormat="1" x14ac:dyDescent="0.25">
      <c r="A23" s="274" t="s">
        <v>9</v>
      </c>
      <c r="B23" s="275"/>
      <c r="C23" s="275"/>
      <c r="D23" s="275"/>
      <c r="E23" s="275"/>
      <c r="F23" s="11">
        <v>0</v>
      </c>
      <c r="G23" s="11">
        <v>0</v>
      </c>
      <c r="H23" s="11">
        <v>0</v>
      </c>
      <c r="I23" s="11">
        <v>0</v>
      </c>
    </row>
    <row r="24" spans="1:9" s="2" customFormat="1" x14ac:dyDescent="0.25">
      <c r="A24" s="276" t="s">
        <v>10</v>
      </c>
      <c r="B24" s="277"/>
      <c r="C24" s="277"/>
      <c r="D24" s="277"/>
      <c r="E24" s="277"/>
      <c r="F24" s="10">
        <f t="shared" ref="F24:H24" si="2">F22-F23</f>
        <v>0</v>
      </c>
      <c r="G24" s="10">
        <f t="shared" si="2"/>
        <v>0</v>
      </c>
      <c r="H24" s="10">
        <f t="shared" si="2"/>
        <v>0</v>
      </c>
      <c r="I24" s="10">
        <f t="shared" ref="I24" si="3">I22-I23</f>
        <v>0</v>
      </c>
    </row>
    <row r="25" spans="1:9" s="2" customFormat="1" x14ac:dyDescent="0.25">
      <c r="A25" s="276" t="s">
        <v>11</v>
      </c>
      <c r="B25" s="277"/>
      <c r="C25" s="277"/>
      <c r="D25" s="277"/>
      <c r="E25" s="277"/>
      <c r="F25" s="53">
        <f t="shared" ref="F25:H25" si="4">F16+F24</f>
        <v>-8125</v>
      </c>
      <c r="G25" s="53">
        <f t="shared" si="4"/>
        <v>-12208.49</v>
      </c>
      <c r="H25" s="53">
        <f t="shared" si="4"/>
        <v>150.25833846153847</v>
      </c>
      <c r="I25" s="53">
        <f t="shared" ref="I25" si="5">I16+I24</f>
        <v>-20333.489999999998</v>
      </c>
    </row>
    <row r="26" spans="1:9" s="2" customFormat="1" ht="18.75" x14ac:dyDescent="0.25">
      <c r="A26" s="15"/>
      <c r="B26" s="13"/>
      <c r="C26" s="13"/>
      <c r="D26" s="13"/>
      <c r="E26" s="13"/>
      <c r="F26" s="14"/>
      <c r="G26" s="14"/>
      <c r="H26" s="14"/>
    </row>
    <row r="27" spans="1:9" s="2" customFormat="1" ht="18" customHeight="1" x14ac:dyDescent="0.25">
      <c r="A27" s="265" t="s">
        <v>15</v>
      </c>
      <c r="B27" s="266"/>
      <c r="C27" s="266"/>
      <c r="D27" s="266"/>
      <c r="E27" s="266"/>
      <c r="F27" s="266"/>
      <c r="G27" s="266"/>
      <c r="H27" s="266"/>
    </row>
    <row r="28" spans="1:9" s="2" customFormat="1" ht="18" customHeight="1" x14ac:dyDescent="0.25">
      <c r="A28" s="21"/>
      <c r="B28" s="22"/>
      <c r="C28" s="22"/>
      <c r="D28" s="22"/>
      <c r="E28" s="22"/>
      <c r="F28" s="22"/>
      <c r="G28" s="22"/>
      <c r="H28" s="22"/>
    </row>
    <row r="29" spans="1:9" s="2" customFormat="1" ht="25.5" x14ac:dyDescent="0.25">
      <c r="A29" s="268" t="s">
        <v>21</v>
      </c>
      <c r="B29" s="269"/>
      <c r="C29" s="269"/>
      <c r="D29" s="269"/>
      <c r="E29" s="270"/>
      <c r="F29" s="50" t="s">
        <v>58</v>
      </c>
      <c r="G29" s="225" t="s">
        <v>740</v>
      </c>
      <c r="H29" s="225" t="s">
        <v>741</v>
      </c>
      <c r="I29" s="225" t="s">
        <v>746</v>
      </c>
    </row>
    <row r="30" spans="1:9" s="25" customFormat="1" ht="12" customHeight="1" x14ac:dyDescent="0.25">
      <c r="A30" s="267">
        <v>1</v>
      </c>
      <c r="B30" s="267"/>
      <c r="C30" s="267"/>
      <c r="D30" s="267"/>
      <c r="E30" s="267"/>
      <c r="F30" s="51">
        <v>2</v>
      </c>
      <c r="G30" s="51">
        <v>3</v>
      </c>
      <c r="H30" s="51">
        <v>4</v>
      </c>
      <c r="I30" s="51">
        <v>5</v>
      </c>
    </row>
    <row r="31" spans="1:9" s="2" customFormat="1" ht="15" customHeight="1" x14ac:dyDescent="0.25">
      <c r="A31" s="271" t="s">
        <v>16</v>
      </c>
      <c r="B31" s="272"/>
      <c r="C31" s="272"/>
      <c r="D31" s="272"/>
      <c r="E31" s="273"/>
      <c r="F31" s="54">
        <v>77402.05</v>
      </c>
      <c r="G31" s="54">
        <v>-57068.56</v>
      </c>
      <c r="H31" s="55">
        <f>G31/F31*100</f>
        <v>-73.730036865948634</v>
      </c>
      <c r="I31" s="55">
        <f>F31+G31</f>
        <v>20333.490000000005</v>
      </c>
    </row>
    <row r="32" spans="1:9" s="2" customFormat="1" ht="15" customHeight="1" x14ac:dyDescent="0.25">
      <c r="A32" s="276" t="s">
        <v>17</v>
      </c>
      <c r="B32" s="277"/>
      <c r="C32" s="277"/>
      <c r="D32" s="277"/>
      <c r="E32" s="277"/>
      <c r="F32" s="56">
        <f t="shared" ref="F32" si="6">F25+F31</f>
        <v>69277.05</v>
      </c>
      <c r="G32" s="56">
        <v>-69277.05</v>
      </c>
      <c r="H32" s="55">
        <f>G32/F32*100</f>
        <v>-100</v>
      </c>
      <c r="I32" s="57">
        <f>F32+G32</f>
        <v>0</v>
      </c>
    </row>
    <row r="33" spans="1:10" s="2" customFormat="1" ht="45" customHeight="1" x14ac:dyDescent="0.25">
      <c r="A33" s="283" t="s">
        <v>18</v>
      </c>
      <c r="B33" s="285"/>
      <c r="C33" s="285"/>
      <c r="D33" s="285"/>
      <c r="E33" s="286"/>
      <c r="F33" s="56">
        <v>-8125</v>
      </c>
      <c r="G33" s="56">
        <v>-12208.49</v>
      </c>
      <c r="H33" s="55">
        <f>G33/F33*100</f>
        <v>150.25833846153847</v>
      </c>
      <c r="I33" s="57">
        <f>F33+G33</f>
        <v>-20333.489999999998</v>
      </c>
      <c r="J33" s="233"/>
    </row>
    <row r="34" spans="1:10" s="2" customFormat="1" ht="18" customHeight="1" x14ac:dyDescent="0.25">
      <c r="A34" s="20"/>
      <c r="B34" s="16"/>
      <c r="C34" s="16"/>
      <c r="D34" s="16"/>
      <c r="E34" s="16"/>
      <c r="F34" s="16"/>
      <c r="G34" s="16"/>
      <c r="H34" s="16"/>
    </row>
    <row r="35" spans="1:10" s="2" customFormat="1" ht="18" customHeight="1" x14ac:dyDescent="0.25">
      <c r="A35" s="287" t="s">
        <v>19</v>
      </c>
      <c r="B35" s="287"/>
      <c r="C35" s="287"/>
      <c r="D35" s="287"/>
      <c r="E35" s="287"/>
      <c r="F35" s="287"/>
      <c r="G35" s="287"/>
      <c r="H35" s="287"/>
    </row>
    <row r="36" spans="1:10" s="2" customFormat="1" ht="18.75" x14ac:dyDescent="0.25">
      <c r="A36" s="17"/>
      <c r="B36" s="18"/>
      <c r="C36" s="18"/>
      <c r="D36" s="18"/>
      <c r="E36" s="18"/>
      <c r="F36" s="19"/>
      <c r="G36" s="19"/>
      <c r="H36" s="19"/>
    </row>
    <row r="37" spans="1:10" s="2" customFormat="1" ht="25.5" x14ac:dyDescent="0.25">
      <c r="A37" s="268" t="s">
        <v>21</v>
      </c>
      <c r="B37" s="269"/>
      <c r="C37" s="269"/>
      <c r="D37" s="269"/>
      <c r="E37" s="270"/>
      <c r="F37" s="50" t="s">
        <v>58</v>
      </c>
      <c r="G37" s="225" t="s">
        <v>740</v>
      </c>
      <c r="H37" s="225" t="s">
        <v>741</v>
      </c>
      <c r="I37" s="225" t="s">
        <v>746</v>
      </c>
    </row>
    <row r="38" spans="1:10" s="25" customFormat="1" ht="12" customHeight="1" x14ac:dyDescent="0.25">
      <c r="A38" s="267">
        <v>1</v>
      </c>
      <c r="B38" s="267"/>
      <c r="C38" s="267"/>
      <c r="D38" s="267"/>
      <c r="E38" s="267"/>
      <c r="F38" s="51">
        <v>2</v>
      </c>
      <c r="G38" s="51">
        <v>3</v>
      </c>
      <c r="H38" s="51">
        <v>4</v>
      </c>
      <c r="I38" s="51">
        <v>5</v>
      </c>
    </row>
    <row r="39" spans="1:10" s="2" customFormat="1" x14ac:dyDescent="0.25">
      <c r="A39" s="271" t="s">
        <v>16</v>
      </c>
      <c r="B39" s="272"/>
      <c r="C39" s="272"/>
      <c r="D39" s="272"/>
      <c r="E39" s="273"/>
      <c r="F39" s="167">
        <v>8125</v>
      </c>
      <c r="G39" s="54">
        <v>12208.49</v>
      </c>
      <c r="H39" s="55">
        <f t="shared" ref="H39:H42" si="7">G39/F39*100</f>
        <v>150.25833846153847</v>
      </c>
      <c r="I39" s="55">
        <f>F39+G39</f>
        <v>20333.489999999998</v>
      </c>
    </row>
    <row r="40" spans="1:10" s="2" customFormat="1" ht="28.5" customHeight="1" x14ac:dyDescent="0.25">
      <c r="A40" s="271" t="s">
        <v>20</v>
      </c>
      <c r="B40" s="272"/>
      <c r="C40" s="272"/>
      <c r="D40" s="272"/>
      <c r="E40" s="273"/>
      <c r="F40" s="167">
        <v>5000</v>
      </c>
      <c r="G40" s="56">
        <v>15333.49</v>
      </c>
      <c r="H40" s="57">
        <f t="shared" si="7"/>
        <v>306.66980000000001</v>
      </c>
      <c r="I40" s="55">
        <f>F40+G40</f>
        <v>20333.489999999998</v>
      </c>
    </row>
    <row r="41" spans="1:10" s="2" customFormat="1" ht="25.5" customHeight="1" x14ac:dyDescent="0.25">
      <c r="A41" s="271" t="s">
        <v>57</v>
      </c>
      <c r="B41" s="288"/>
      <c r="C41" s="288"/>
      <c r="D41" s="288"/>
      <c r="E41" s="289"/>
      <c r="F41" s="167">
        <v>2000</v>
      </c>
      <c r="G41" s="56">
        <v>-2000</v>
      </c>
      <c r="H41" s="57">
        <f t="shared" si="7"/>
        <v>-100</v>
      </c>
      <c r="I41" s="55">
        <f>F41+G41</f>
        <v>0</v>
      </c>
    </row>
    <row r="42" spans="1:10" s="2" customFormat="1" ht="15" customHeight="1" x14ac:dyDescent="0.25">
      <c r="A42" s="276" t="s">
        <v>17</v>
      </c>
      <c r="B42" s="277"/>
      <c r="C42" s="277"/>
      <c r="D42" s="277"/>
      <c r="E42" s="277"/>
      <c r="F42" s="234">
        <f t="shared" ref="F42" si="8">F39-F40+F41</f>
        <v>5125</v>
      </c>
      <c r="G42" s="56">
        <v>-5125</v>
      </c>
      <c r="H42" s="57">
        <f t="shared" si="7"/>
        <v>-100</v>
      </c>
      <c r="I42" s="55">
        <f>F42+G42</f>
        <v>0</v>
      </c>
      <c r="J42" s="233"/>
    </row>
    <row r="43" spans="1:10" ht="9" customHeight="1" x14ac:dyDescent="0.25"/>
  </sheetData>
  <mergeCells count="31">
    <mergeCell ref="A37:E37"/>
    <mergeCell ref="A39:E39"/>
    <mergeCell ref="A40:E40"/>
    <mergeCell ref="A41:E41"/>
    <mergeCell ref="A42:E42"/>
    <mergeCell ref="A38:E38"/>
    <mergeCell ref="A32:E32"/>
    <mergeCell ref="A33:E33"/>
    <mergeCell ref="A35:H35"/>
    <mergeCell ref="A21:E21"/>
    <mergeCell ref="A30:E30"/>
    <mergeCell ref="A6:H6"/>
    <mergeCell ref="A8:E8"/>
    <mergeCell ref="A10:E10"/>
    <mergeCell ref="A2:I2"/>
    <mergeCell ref="A4:I4"/>
    <mergeCell ref="A18:H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H27"/>
  </mergeCells>
  <pageMargins left="0.70866141732283472" right="0.70866141732283472" top="0.74803149606299213" bottom="0.74803149606299213" header="0.31496062992125984" footer="0.31496062992125984"/>
  <pageSetup paperSize="9" scale="63" orientation="landscape" horizontalDpi="4294967293" r:id="rId1"/>
  <rowBreaks count="1" manualBreakCount="1">
    <brk id="2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1"/>
  <sheetViews>
    <sheetView zoomScaleNormal="100" workbookViewId="0">
      <selection activeCell="A2" sqref="A2:E2"/>
    </sheetView>
  </sheetViews>
  <sheetFormatPr defaultColWidth="8.85546875" defaultRowHeight="15" x14ac:dyDescent="0.25"/>
  <cols>
    <col min="1" max="1" width="7.85546875" style="184" bestFit="1" customWidth="1"/>
    <col min="2" max="2" width="44.7109375" style="184" customWidth="1"/>
    <col min="3" max="6" width="19.42578125" style="184" customWidth="1"/>
    <col min="7" max="8" width="25.28515625" style="184" customWidth="1"/>
    <col min="9" max="16384" width="8.85546875" style="184"/>
  </cols>
  <sheetData>
    <row r="1" spans="1:8" ht="18.75" x14ac:dyDescent="0.25">
      <c r="A1" s="182"/>
      <c r="B1" s="183"/>
      <c r="C1" s="183"/>
      <c r="D1" s="183"/>
      <c r="E1" s="183"/>
      <c r="F1" s="183"/>
      <c r="G1" s="183"/>
      <c r="H1" s="183"/>
    </row>
    <row r="2" spans="1:8" ht="15.6" customHeight="1" x14ac:dyDescent="0.25">
      <c r="A2" s="291" t="s">
        <v>22</v>
      </c>
      <c r="B2" s="291"/>
      <c r="C2" s="291"/>
      <c r="D2" s="291"/>
      <c r="E2" s="291"/>
      <c r="F2" s="185"/>
      <c r="G2" s="186"/>
      <c r="H2" s="186"/>
    </row>
    <row r="3" spans="1:8" ht="18.75" x14ac:dyDescent="0.25">
      <c r="A3" s="183"/>
      <c r="B3" s="183"/>
      <c r="C3" s="183"/>
      <c r="D3" s="183"/>
      <c r="E3" s="183"/>
      <c r="F3" s="183"/>
      <c r="G3" s="187"/>
      <c r="H3" s="187"/>
    </row>
    <row r="4" spans="1:8" ht="15.6" customHeight="1" x14ac:dyDescent="0.25">
      <c r="A4" s="291" t="s">
        <v>23</v>
      </c>
      <c r="B4" s="291"/>
      <c r="C4" s="291"/>
      <c r="D4" s="291"/>
      <c r="E4" s="291"/>
      <c r="F4" s="185"/>
      <c r="G4" s="188"/>
      <c r="H4" s="188"/>
    </row>
    <row r="5" spans="1:8" ht="18.75" x14ac:dyDescent="0.25">
      <c r="A5" s="183"/>
      <c r="B5" s="183"/>
      <c r="C5" s="183"/>
      <c r="D5" s="183"/>
      <c r="E5" s="183"/>
      <c r="F5" s="183"/>
      <c r="G5" s="187"/>
      <c r="H5" s="187"/>
    </row>
    <row r="6" spans="1:8" ht="38.25" x14ac:dyDescent="0.25">
      <c r="A6" s="189" t="s">
        <v>38</v>
      </c>
      <c r="B6" s="190" t="s">
        <v>21</v>
      </c>
      <c r="C6" s="191" t="s">
        <v>58</v>
      </c>
      <c r="D6" s="225" t="s">
        <v>740</v>
      </c>
      <c r="E6" s="225" t="s">
        <v>741</v>
      </c>
      <c r="F6" s="225" t="s">
        <v>746</v>
      </c>
    </row>
    <row r="7" spans="1:8" s="193" customFormat="1" ht="11.25" x14ac:dyDescent="0.2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</row>
    <row r="8" spans="1:8" x14ac:dyDescent="0.25">
      <c r="A8" s="33"/>
      <c r="B8" s="33" t="s">
        <v>24</v>
      </c>
      <c r="C8" s="194">
        <v>1722416.28</v>
      </c>
      <c r="D8" s="194">
        <f>D9</f>
        <v>100935.64</v>
      </c>
      <c r="E8" s="194">
        <f>D8/C8*100</f>
        <v>5.8601187861508137</v>
      </c>
      <c r="F8" s="194">
        <f>C8+D8</f>
        <v>1823351.92</v>
      </c>
    </row>
    <row r="9" spans="1:8" x14ac:dyDescent="0.25">
      <c r="A9" s="33">
        <v>6</v>
      </c>
      <c r="B9" s="33" t="s">
        <v>25</v>
      </c>
      <c r="C9" s="194">
        <v>1722416.28</v>
      </c>
      <c r="D9" s="194">
        <f t="shared" ref="D9" si="0">D10+D11+D12+D13+D14+D15</f>
        <v>100935.64</v>
      </c>
      <c r="E9" s="194">
        <f t="shared" ref="E9:E14" si="1">D9/C9*100</f>
        <v>5.8601187861508137</v>
      </c>
      <c r="F9" s="194">
        <f t="shared" ref="F9:F17" si="2">C9+D9</f>
        <v>1823351.92</v>
      </c>
    </row>
    <row r="10" spans="1:8" ht="25.5" x14ac:dyDescent="0.25">
      <c r="A10" s="44">
        <v>63</v>
      </c>
      <c r="B10" s="34" t="s">
        <v>26</v>
      </c>
      <c r="C10" s="62">
        <v>1535575</v>
      </c>
      <c r="D10" s="62">
        <v>116509.14</v>
      </c>
      <c r="E10" s="194">
        <f t="shared" si="1"/>
        <v>7.5873298275890138</v>
      </c>
      <c r="F10" s="194">
        <f t="shared" si="2"/>
        <v>1652084.14</v>
      </c>
    </row>
    <row r="11" spans="1:8" x14ac:dyDescent="0.25">
      <c r="A11" s="44">
        <v>64</v>
      </c>
      <c r="B11" s="58" t="s">
        <v>59</v>
      </c>
      <c r="C11" s="62">
        <v>70</v>
      </c>
      <c r="D11" s="62">
        <v>-57</v>
      </c>
      <c r="E11" s="194">
        <f t="shared" si="1"/>
        <v>-81.428571428571431</v>
      </c>
      <c r="F11" s="194">
        <f t="shared" si="2"/>
        <v>13</v>
      </c>
    </row>
    <row r="12" spans="1:8" ht="25.5" x14ac:dyDescent="0.25">
      <c r="A12" s="44">
        <v>65</v>
      </c>
      <c r="B12" s="59" t="s">
        <v>60</v>
      </c>
      <c r="C12" s="62">
        <v>16000</v>
      </c>
      <c r="D12" s="62">
        <v>-7330</v>
      </c>
      <c r="E12" s="194">
        <f t="shared" si="1"/>
        <v>-45.8125</v>
      </c>
      <c r="F12" s="194">
        <f t="shared" si="2"/>
        <v>8670</v>
      </c>
    </row>
    <row r="13" spans="1:8" ht="38.25" x14ac:dyDescent="0.25">
      <c r="A13" s="45">
        <v>66</v>
      </c>
      <c r="B13" s="34" t="s">
        <v>747</v>
      </c>
      <c r="C13" s="62">
        <v>18730</v>
      </c>
      <c r="D13" s="62">
        <v>-16671.5</v>
      </c>
      <c r="E13" s="194">
        <f t="shared" si="1"/>
        <v>-89.00961025093433</v>
      </c>
      <c r="F13" s="194">
        <f t="shared" si="2"/>
        <v>2058.5</v>
      </c>
    </row>
    <row r="14" spans="1:8" ht="25.5" x14ac:dyDescent="0.25">
      <c r="A14" s="45">
        <v>67</v>
      </c>
      <c r="B14" s="59" t="s">
        <v>62</v>
      </c>
      <c r="C14" s="62">
        <v>152041.28000000003</v>
      </c>
      <c r="D14" s="62">
        <v>8485</v>
      </c>
      <c r="E14" s="194">
        <f t="shared" si="1"/>
        <v>5.5807212357065126</v>
      </c>
      <c r="F14" s="194">
        <f t="shared" si="2"/>
        <v>160526.28000000003</v>
      </c>
    </row>
    <row r="15" spans="1:8" x14ac:dyDescent="0.25">
      <c r="A15" s="45">
        <v>68</v>
      </c>
      <c r="B15" s="58" t="s">
        <v>63</v>
      </c>
      <c r="C15" s="62">
        <v>0</v>
      </c>
      <c r="D15" s="62">
        <v>0</v>
      </c>
      <c r="E15" s="194">
        <v>0</v>
      </c>
      <c r="F15" s="194">
        <f t="shared" si="2"/>
        <v>0</v>
      </c>
    </row>
    <row r="16" spans="1:8" x14ac:dyDescent="0.25">
      <c r="A16" s="36">
        <v>7</v>
      </c>
      <c r="B16" s="33" t="s">
        <v>28</v>
      </c>
      <c r="C16" s="63">
        <v>0</v>
      </c>
      <c r="D16" s="63">
        <v>0</v>
      </c>
      <c r="E16" s="194">
        <v>0</v>
      </c>
      <c r="F16" s="194">
        <f t="shared" si="2"/>
        <v>0</v>
      </c>
    </row>
    <row r="17" spans="1:6" x14ac:dyDescent="0.25">
      <c r="A17" s="45">
        <v>72</v>
      </c>
      <c r="B17" s="37" t="s">
        <v>29</v>
      </c>
      <c r="C17" s="62">
        <v>0</v>
      </c>
      <c r="D17" s="62">
        <v>0</v>
      </c>
      <c r="E17" s="194">
        <v>0</v>
      </c>
      <c r="F17" s="194">
        <f t="shared" si="2"/>
        <v>0</v>
      </c>
    </row>
    <row r="18" spans="1:6" x14ac:dyDescent="0.25">
      <c r="A18" s="60"/>
      <c r="B18" s="61"/>
      <c r="C18" s="64"/>
      <c r="D18" s="64"/>
      <c r="E18" s="64"/>
    </row>
    <row r="19" spans="1:6" ht="15.75" x14ac:dyDescent="0.25">
      <c r="A19" s="290" t="s">
        <v>64</v>
      </c>
      <c r="B19" s="290"/>
      <c r="C19" s="290"/>
      <c r="D19" s="290"/>
      <c r="E19" s="290"/>
      <c r="F19" s="290"/>
    </row>
    <row r="20" spans="1:6" x14ac:dyDescent="0.25">
      <c r="A20" s="195"/>
      <c r="B20" s="195"/>
      <c r="C20" s="195"/>
      <c r="D20" s="195"/>
      <c r="E20" s="195"/>
      <c r="F20" s="195"/>
    </row>
    <row r="21" spans="1:6" x14ac:dyDescent="0.25">
      <c r="A21" s="66">
        <v>9</v>
      </c>
      <c r="B21" s="67" t="s">
        <v>65</v>
      </c>
      <c r="C21" s="68">
        <v>8125</v>
      </c>
      <c r="D21" s="179">
        <f>D22</f>
        <v>13829.53</v>
      </c>
      <c r="E21" s="179">
        <f>D21/C21*100</f>
        <v>170.20959999999999</v>
      </c>
      <c r="F21" s="179">
        <f>C21+D21</f>
        <v>21954.53</v>
      </c>
    </row>
    <row r="22" spans="1:6" s="193" customFormat="1" ht="12.75" x14ac:dyDescent="0.2">
      <c r="A22" s="69">
        <v>92</v>
      </c>
      <c r="B22" s="74" t="s">
        <v>66</v>
      </c>
      <c r="C22" s="68">
        <v>8125</v>
      </c>
      <c r="D22" s="179">
        <f>D23+D24+D25+D26+D27+D28</f>
        <v>13829.53</v>
      </c>
      <c r="E22" s="179">
        <f t="shared" ref="E22:E28" si="3">D22/C22*100</f>
        <v>170.20959999999999</v>
      </c>
      <c r="F22" s="179">
        <f t="shared" ref="F22:F28" si="4">C22+D22</f>
        <v>21954.53</v>
      </c>
    </row>
    <row r="23" spans="1:6" x14ac:dyDescent="0.25">
      <c r="A23" s="69">
        <v>91</v>
      </c>
      <c r="B23" s="74" t="s">
        <v>67</v>
      </c>
      <c r="C23" s="72">
        <v>0</v>
      </c>
      <c r="D23" s="180">
        <v>0</v>
      </c>
      <c r="E23" s="179">
        <v>0</v>
      </c>
      <c r="F23" s="179">
        <f t="shared" si="4"/>
        <v>0</v>
      </c>
    </row>
    <row r="24" spans="1:6" x14ac:dyDescent="0.25">
      <c r="A24" s="69">
        <v>93</v>
      </c>
      <c r="B24" s="74" t="s">
        <v>68</v>
      </c>
      <c r="C24" s="72">
        <v>2000</v>
      </c>
      <c r="D24" s="180">
        <v>35.28</v>
      </c>
      <c r="E24" s="179">
        <f t="shared" si="3"/>
        <v>1.764</v>
      </c>
      <c r="F24" s="179">
        <f t="shared" si="4"/>
        <v>2035.28</v>
      </c>
    </row>
    <row r="25" spans="1:6" x14ac:dyDescent="0.25">
      <c r="A25" s="69">
        <v>952</v>
      </c>
      <c r="B25" s="74" t="s">
        <v>69</v>
      </c>
      <c r="C25" s="72">
        <v>1375</v>
      </c>
      <c r="D25" s="180">
        <v>-79.180000000000007</v>
      </c>
      <c r="E25" s="179">
        <f t="shared" si="3"/>
        <v>-5.7585454545454553</v>
      </c>
      <c r="F25" s="179">
        <f t="shared" si="4"/>
        <v>1295.82</v>
      </c>
    </row>
    <row r="26" spans="1:6" x14ac:dyDescent="0.25">
      <c r="A26" s="69">
        <v>954</v>
      </c>
      <c r="B26" s="74" t="s">
        <v>748</v>
      </c>
      <c r="C26" s="72">
        <v>0</v>
      </c>
      <c r="D26" s="180">
        <v>6225.17</v>
      </c>
      <c r="E26" s="179">
        <v>0</v>
      </c>
      <c r="F26" s="179">
        <f t="shared" si="4"/>
        <v>6225.17</v>
      </c>
    </row>
    <row r="27" spans="1:6" x14ac:dyDescent="0.25">
      <c r="A27" s="69">
        <v>957</v>
      </c>
      <c r="B27" s="74" t="s">
        <v>70</v>
      </c>
      <c r="C27" s="72">
        <v>3000</v>
      </c>
      <c r="D27" s="180">
        <v>5610.04</v>
      </c>
      <c r="E27" s="179">
        <f t="shared" si="3"/>
        <v>187.00133333333332</v>
      </c>
      <c r="F27" s="179">
        <f t="shared" si="4"/>
        <v>8610.0400000000009</v>
      </c>
    </row>
    <row r="28" spans="1:6" x14ac:dyDescent="0.25">
      <c r="A28" s="69">
        <v>96</v>
      </c>
      <c r="B28" s="74" t="s">
        <v>71</v>
      </c>
      <c r="C28" s="72">
        <v>1750</v>
      </c>
      <c r="D28" s="180">
        <v>2038.22</v>
      </c>
      <c r="E28" s="179">
        <f t="shared" si="3"/>
        <v>116.46971428571429</v>
      </c>
      <c r="F28" s="179">
        <f t="shared" si="4"/>
        <v>3788.2200000000003</v>
      </c>
    </row>
    <row r="29" spans="1:6" x14ac:dyDescent="0.25">
      <c r="A29" s="60"/>
      <c r="B29" s="61"/>
      <c r="C29" s="64"/>
      <c r="D29" s="64"/>
      <c r="E29" s="64"/>
    </row>
    <row r="31" spans="1:6" ht="38.25" x14ac:dyDescent="0.25">
      <c r="A31" s="189" t="s">
        <v>38</v>
      </c>
      <c r="B31" s="190" t="s">
        <v>21</v>
      </c>
      <c r="C31" s="191" t="s">
        <v>58</v>
      </c>
      <c r="D31" s="225" t="s">
        <v>740</v>
      </c>
      <c r="E31" s="225" t="s">
        <v>741</v>
      </c>
      <c r="F31" s="225" t="s">
        <v>746</v>
      </c>
    </row>
    <row r="32" spans="1:6" x14ac:dyDescent="0.25">
      <c r="A32" s="192">
        <v>1</v>
      </c>
      <c r="B32" s="192">
        <v>2</v>
      </c>
      <c r="C32" s="192">
        <v>3</v>
      </c>
      <c r="D32" s="192">
        <v>4</v>
      </c>
      <c r="E32" s="192">
        <v>5</v>
      </c>
      <c r="F32" s="192">
        <v>6</v>
      </c>
    </row>
    <row r="33" spans="1:6" x14ac:dyDescent="0.25">
      <c r="A33" s="33"/>
      <c r="B33" s="33" t="s">
        <v>30</v>
      </c>
      <c r="C33" s="194">
        <v>1730541.28</v>
      </c>
      <c r="D33" s="194">
        <f t="shared" ref="D33" si="5">D34+D40</f>
        <v>113144.12999999999</v>
      </c>
      <c r="E33" s="194">
        <f>D33/C33*100</f>
        <v>6.5380774967702591</v>
      </c>
      <c r="F33" s="194">
        <f>C33+D33</f>
        <v>1843685.41</v>
      </c>
    </row>
    <row r="34" spans="1:6" ht="15.6" customHeight="1" x14ac:dyDescent="0.25">
      <c r="A34" s="33">
        <v>3</v>
      </c>
      <c r="B34" s="33" t="s">
        <v>31</v>
      </c>
      <c r="C34" s="194">
        <v>1701541.28</v>
      </c>
      <c r="D34" s="194">
        <f>D35+D36+D37+D39+D38</f>
        <v>98959.37999999999</v>
      </c>
      <c r="E34" s="194">
        <f t="shared" ref="E34:E41" si="6">D34/C34*100</f>
        <v>5.8158671295944107</v>
      </c>
      <c r="F34" s="194">
        <f t="shared" ref="F34:F42" si="7">C34+D34</f>
        <v>1800500.66</v>
      </c>
    </row>
    <row r="35" spans="1:6" x14ac:dyDescent="0.25">
      <c r="A35" s="44">
        <v>31</v>
      </c>
      <c r="B35" s="34" t="s">
        <v>32</v>
      </c>
      <c r="C35" s="62">
        <v>1493645</v>
      </c>
      <c r="D35" s="62">
        <v>128636.52</v>
      </c>
      <c r="E35" s="194">
        <f t="shared" si="6"/>
        <v>8.6122552547626778</v>
      </c>
      <c r="F35" s="194">
        <f t="shared" si="7"/>
        <v>1622281.52</v>
      </c>
    </row>
    <row r="36" spans="1:6" x14ac:dyDescent="0.25">
      <c r="A36" s="45">
        <v>32</v>
      </c>
      <c r="B36" s="35" t="s">
        <v>33</v>
      </c>
      <c r="C36" s="181">
        <v>205326.28000000003</v>
      </c>
      <c r="D36" s="181">
        <v>-28906.240000000002</v>
      </c>
      <c r="E36" s="194">
        <f t="shared" si="6"/>
        <v>-14.078197880953184</v>
      </c>
      <c r="F36" s="194">
        <f t="shared" si="7"/>
        <v>176420.04000000004</v>
      </c>
    </row>
    <row r="37" spans="1:6" x14ac:dyDescent="0.25">
      <c r="A37" s="45">
        <v>34</v>
      </c>
      <c r="B37" s="196" t="s">
        <v>72</v>
      </c>
      <c r="C37" s="181">
        <v>1200</v>
      </c>
      <c r="D37" s="181">
        <v>-638.69000000000005</v>
      </c>
      <c r="E37" s="194">
        <f t="shared" si="6"/>
        <v>-53.224166666666676</v>
      </c>
      <c r="F37" s="194">
        <f t="shared" si="7"/>
        <v>561.30999999999995</v>
      </c>
    </row>
    <row r="38" spans="1:6" ht="26.25" x14ac:dyDescent="0.25">
      <c r="A38" s="45">
        <v>37</v>
      </c>
      <c r="B38" s="211" t="s">
        <v>709</v>
      </c>
      <c r="C38" s="181">
        <v>930</v>
      </c>
      <c r="D38" s="181">
        <v>0</v>
      </c>
      <c r="E38" s="194">
        <f t="shared" si="6"/>
        <v>0</v>
      </c>
      <c r="F38" s="194">
        <f t="shared" si="7"/>
        <v>930</v>
      </c>
    </row>
    <row r="39" spans="1:6" s="193" customFormat="1" ht="12.75" x14ac:dyDescent="0.2">
      <c r="A39" s="45">
        <v>38</v>
      </c>
      <c r="B39" s="196" t="s">
        <v>73</v>
      </c>
      <c r="C39" s="181">
        <v>440</v>
      </c>
      <c r="D39" s="181">
        <v>-132.21</v>
      </c>
      <c r="E39" s="194">
        <f t="shared" si="6"/>
        <v>-30.047727272727276</v>
      </c>
      <c r="F39" s="194">
        <f t="shared" si="7"/>
        <v>307.78999999999996</v>
      </c>
    </row>
    <row r="40" spans="1:6" x14ac:dyDescent="0.25">
      <c r="A40" s="39">
        <v>4</v>
      </c>
      <c r="B40" s="40" t="s">
        <v>34</v>
      </c>
      <c r="C40" s="194">
        <v>29000</v>
      </c>
      <c r="D40" s="194">
        <f>D42+D41</f>
        <v>14184.75</v>
      </c>
      <c r="E40" s="194">
        <f t="shared" si="6"/>
        <v>48.91293103448276</v>
      </c>
      <c r="F40" s="194">
        <f t="shared" si="7"/>
        <v>43184.75</v>
      </c>
    </row>
    <row r="41" spans="1:6" x14ac:dyDescent="0.25">
      <c r="A41" s="44">
        <v>42</v>
      </c>
      <c r="B41" s="41" t="s">
        <v>74</v>
      </c>
      <c r="C41" s="62">
        <v>29000</v>
      </c>
      <c r="D41" s="62">
        <v>14184.75</v>
      </c>
      <c r="E41" s="194">
        <f t="shared" si="6"/>
        <v>48.91293103448276</v>
      </c>
      <c r="F41" s="194">
        <f t="shared" si="7"/>
        <v>43184.75</v>
      </c>
    </row>
    <row r="42" spans="1:6" x14ac:dyDescent="0.25">
      <c r="A42" s="44">
        <v>45</v>
      </c>
      <c r="B42" s="35" t="s">
        <v>75</v>
      </c>
      <c r="C42" s="181">
        <v>0</v>
      </c>
      <c r="D42" s="181">
        <v>0</v>
      </c>
      <c r="E42" s="194">
        <v>0</v>
      </c>
      <c r="F42" s="194">
        <f t="shared" si="7"/>
        <v>0</v>
      </c>
    </row>
    <row r="44" spans="1:6" ht="15.75" x14ac:dyDescent="0.25">
      <c r="A44" s="290" t="s">
        <v>76</v>
      </c>
      <c r="B44" s="290"/>
      <c r="C44" s="290"/>
      <c r="D44" s="290"/>
      <c r="E44" s="290"/>
      <c r="F44" s="290"/>
    </row>
    <row r="45" spans="1:6" x14ac:dyDescent="0.25">
      <c r="A45" s="195"/>
      <c r="B45" s="195"/>
      <c r="C45" s="195"/>
      <c r="D45" s="195"/>
      <c r="E45" s="195"/>
      <c r="F45" s="195"/>
    </row>
    <row r="46" spans="1:6" x14ac:dyDescent="0.25">
      <c r="A46" s="197">
        <v>9</v>
      </c>
      <c r="B46" s="67" t="s">
        <v>65</v>
      </c>
      <c r="C46" s="198">
        <v>0</v>
      </c>
      <c r="D46" s="198">
        <v>0</v>
      </c>
      <c r="E46" s="198">
        <v>0</v>
      </c>
      <c r="F46" s="198">
        <f>C46+D46</f>
        <v>0</v>
      </c>
    </row>
    <row r="47" spans="1:6" x14ac:dyDescent="0.25">
      <c r="A47" s="69">
        <v>92</v>
      </c>
      <c r="B47" s="74" t="s">
        <v>66</v>
      </c>
      <c r="C47" s="73">
        <v>0</v>
      </c>
      <c r="D47" s="73">
        <v>0</v>
      </c>
      <c r="E47" s="198">
        <v>0</v>
      </c>
      <c r="F47" s="198">
        <f t="shared" ref="F47:F50" si="8">C47+D47</f>
        <v>0</v>
      </c>
    </row>
    <row r="48" spans="1:6" x14ac:dyDescent="0.25">
      <c r="A48" s="69">
        <v>91</v>
      </c>
      <c r="B48" s="70" t="s">
        <v>77</v>
      </c>
      <c r="C48" s="73">
        <v>0</v>
      </c>
      <c r="D48" s="71">
        <v>0</v>
      </c>
      <c r="E48" s="198">
        <v>0</v>
      </c>
      <c r="F48" s="198">
        <f t="shared" si="8"/>
        <v>0</v>
      </c>
    </row>
    <row r="49" spans="1:6" x14ac:dyDescent="0.25">
      <c r="A49" s="199">
        <v>952</v>
      </c>
      <c r="B49" s="70" t="s">
        <v>677</v>
      </c>
      <c r="C49" s="73">
        <v>0</v>
      </c>
      <c r="D49" s="71">
        <v>0</v>
      </c>
      <c r="E49" s="198">
        <v>0</v>
      </c>
      <c r="F49" s="198">
        <f t="shared" si="8"/>
        <v>0</v>
      </c>
    </row>
    <row r="50" spans="1:6" x14ac:dyDescent="0.25">
      <c r="A50" s="199">
        <v>957</v>
      </c>
      <c r="B50" s="70" t="s">
        <v>678</v>
      </c>
      <c r="C50" s="73">
        <v>0</v>
      </c>
      <c r="D50" s="71">
        <v>1621.04</v>
      </c>
      <c r="E50" s="198">
        <v>0</v>
      </c>
      <c r="F50" s="198">
        <f t="shared" si="8"/>
        <v>1621.04</v>
      </c>
    </row>
    <row r="52" spans="1:6" s="193" customFormat="1" ht="15.75" x14ac:dyDescent="0.25">
      <c r="A52" s="291" t="s">
        <v>36</v>
      </c>
      <c r="B52" s="291"/>
      <c r="C52" s="291"/>
      <c r="D52" s="291"/>
      <c r="E52" s="291"/>
      <c r="F52" s="184"/>
    </row>
    <row r="53" spans="1:6" ht="18.75" x14ac:dyDescent="0.25">
      <c r="A53" s="183"/>
      <c r="B53" s="183"/>
      <c r="C53" s="183"/>
      <c r="D53" s="183"/>
      <c r="E53" s="183"/>
      <c r="F53" s="183"/>
    </row>
    <row r="54" spans="1:6" ht="38.25" x14ac:dyDescent="0.25">
      <c r="A54" s="189" t="s">
        <v>38</v>
      </c>
      <c r="B54" s="190" t="s">
        <v>21</v>
      </c>
      <c r="C54" s="191" t="s">
        <v>58</v>
      </c>
      <c r="D54" s="225" t="s">
        <v>740</v>
      </c>
      <c r="E54" s="225" t="s">
        <v>741</v>
      </c>
      <c r="F54" s="225" t="s">
        <v>746</v>
      </c>
    </row>
    <row r="55" spans="1:6" x14ac:dyDescent="0.25">
      <c r="A55" s="192">
        <v>1</v>
      </c>
      <c r="B55" s="192">
        <v>2</v>
      </c>
      <c r="C55" s="192">
        <v>3</v>
      </c>
      <c r="D55" s="192">
        <v>4</v>
      </c>
      <c r="E55" s="192">
        <v>5</v>
      </c>
      <c r="F55" s="192">
        <v>6</v>
      </c>
    </row>
    <row r="56" spans="1:6" x14ac:dyDescent="0.25">
      <c r="A56" s="33"/>
      <c r="B56" s="33" t="s">
        <v>24</v>
      </c>
      <c r="C56" s="229">
        <v>1730541.28</v>
      </c>
      <c r="D56" s="229">
        <f>D58+D64+D75++D80+D96</f>
        <v>114765.17000000001</v>
      </c>
      <c r="E56" s="229">
        <f>D56/C56*100</f>
        <v>6.631749922775608</v>
      </c>
      <c r="F56" s="229">
        <f>C56+D56</f>
        <v>1845306.45</v>
      </c>
    </row>
    <row r="57" spans="1:6" s="195" customFormat="1" x14ac:dyDescent="0.25">
      <c r="A57" s="76"/>
      <c r="B57" s="75" t="s">
        <v>81</v>
      </c>
      <c r="C57" s="230">
        <v>1722416.28</v>
      </c>
      <c r="D57" s="230">
        <f>D58+D66+D76+D82+D86+D90+D97</f>
        <v>100935.63999999998</v>
      </c>
      <c r="E57" s="229">
        <f t="shared" ref="E57:E99" si="9">D57/C57*100</f>
        <v>5.8601187861508128</v>
      </c>
      <c r="F57" s="229">
        <f t="shared" ref="F57:F99" si="10">C57+D57</f>
        <v>1823351.92</v>
      </c>
    </row>
    <row r="58" spans="1:6" x14ac:dyDescent="0.25">
      <c r="A58" s="33">
        <v>1</v>
      </c>
      <c r="B58" s="33" t="s">
        <v>39</v>
      </c>
      <c r="C58" s="63">
        <v>152041.28000000003</v>
      </c>
      <c r="D58" s="63">
        <f>D59</f>
        <v>8485</v>
      </c>
      <c r="E58" s="229">
        <f t="shared" si="9"/>
        <v>5.5807212357065126</v>
      </c>
      <c r="F58" s="229">
        <f t="shared" si="10"/>
        <v>160526.28000000003</v>
      </c>
    </row>
    <row r="59" spans="1:6" x14ac:dyDescent="0.25">
      <c r="A59" s="44">
        <v>11</v>
      </c>
      <c r="B59" s="34" t="s">
        <v>749</v>
      </c>
      <c r="C59" s="200">
        <f>152041.28-134373.78</f>
        <v>17667.5</v>
      </c>
      <c r="D59" s="200">
        <v>8485</v>
      </c>
      <c r="E59" s="229">
        <f t="shared" si="9"/>
        <v>48.0260365077119</v>
      </c>
      <c r="F59" s="229">
        <f t="shared" si="10"/>
        <v>26152.5</v>
      </c>
    </row>
    <row r="60" spans="1:6" x14ac:dyDescent="0.25">
      <c r="A60" s="44">
        <v>11</v>
      </c>
      <c r="B60" s="34" t="s">
        <v>750</v>
      </c>
      <c r="C60" s="200">
        <v>134373.78</v>
      </c>
      <c r="D60" s="200">
        <v>0</v>
      </c>
      <c r="E60" s="229">
        <f t="shared" si="9"/>
        <v>0</v>
      </c>
      <c r="F60" s="229">
        <f t="shared" si="10"/>
        <v>134373.78</v>
      </c>
    </row>
    <row r="61" spans="1:6" s="195" customFormat="1" x14ac:dyDescent="0.25">
      <c r="A61" s="77">
        <v>6</v>
      </c>
      <c r="B61" s="77" t="s">
        <v>25</v>
      </c>
      <c r="C61" s="201">
        <v>152041.28000000003</v>
      </c>
      <c r="D61" s="201">
        <v>8485</v>
      </c>
      <c r="E61" s="229">
        <f t="shared" si="9"/>
        <v>5.5807212357065126</v>
      </c>
      <c r="F61" s="229">
        <f t="shared" si="10"/>
        <v>160526.28000000003</v>
      </c>
    </row>
    <row r="62" spans="1:6" s="195" customFormat="1" ht="25.5" x14ac:dyDescent="0.25">
      <c r="A62" s="77">
        <v>67</v>
      </c>
      <c r="B62" s="77" t="s">
        <v>78</v>
      </c>
      <c r="C62" s="201">
        <v>152041.28000000003</v>
      </c>
      <c r="D62" s="201">
        <v>8485</v>
      </c>
      <c r="E62" s="229">
        <f t="shared" si="9"/>
        <v>5.5807212357065126</v>
      </c>
      <c r="F62" s="229">
        <f t="shared" si="10"/>
        <v>160526.28000000003</v>
      </c>
    </row>
    <row r="63" spans="1:6" s="195" customFormat="1" x14ac:dyDescent="0.25">
      <c r="A63" s="77">
        <v>91</v>
      </c>
      <c r="B63" s="78" t="s">
        <v>79</v>
      </c>
      <c r="C63" s="201">
        <v>0</v>
      </c>
      <c r="D63" s="200">
        <v>0</v>
      </c>
      <c r="E63" s="229">
        <v>0</v>
      </c>
      <c r="F63" s="229">
        <f t="shared" si="10"/>
        <v>0</v>
      </c>
    </row>
    <row r="64" spans="1:6" x14ac:dyDescent="0.25">
      <c r="A64" s="36">
        <v>3</v>
      </c>
      <c r="B64" s="33" t="s">
        <v>40</v>
      </c>
      <c r="C64" s="63">
        <v>21000</v>
      </c>
      <c r="D64" s="63">
        <f>D65</f>
        <v>-18345</v>
      </c>
      <c r="E64" s="229">
        <f t="shared" si="9"/>
        <v>-87.357142857142861</v>
      </c>
      <c r="F64" s="229">
        <f t="shared" si="10"/>
        <v>2655</v>
      </c>
    </row>
    <row r="65" spans="1:6" x14ac:dyDescent="0.25">
      <c r="A65" s="45">
        <v>31</v>
      </c>
      <c r="B65" s="37" t="s">
        <v>727</v>
      </c>
      <c r="C65" s="200">
        <v>19000</v>
      </c>
      <c r="D65" s="200">
        <f>D66+D74</f>
        <v>-18345</v>
      </c>
      <c r="E65" s="229">
        <f t="shared" si="9"/>
        <v>-96.55263157894737</v>
      </c>
      <c r="F65" s="229">
        <f t="shared" si="10"/>
        <v>655</v>
      </c>
    </row>
    <row r="66" spans="1:6" s="195" customFormat="1" x14ac:dyDescent="0.25">
      <c r="A66" s="77">
        <v>6</v>
      </c>
      <c r="B66" s="77" t="s">
        <v>25</v>
      </c>
      <c r="C66" s="62">
        <v>19000</v>
      </c>
      <c r="D66" s="62">
        <f>D67+D68+D69+D70</f>
        <v>-18380.28</v>
      </c>
      <c r="E66" s="229">
        <f t="shared" si="9"/>
        <v>-96.738315789473688</v>
      </c>
      <c r="F66" s="229">
        <f t="shared" si="10"/>
        <v>619.72000000000116</v>
      </c>
    </row>
    <row r="67" spans="1:6" s="195" customFormat="1" ht="25.5" x14ac:dyDescent="0.25">
      <c r="A67" s="77">
        <v>63</v>
      </c>
      <c r="B67" s="77" t="s">
        <v>26</v>
      </c>
      <c r="C67" s="62">
        <v>0</v>
      </c>
      <c r="D67" s="62">
        <v>0</v>
      </c>
      <c r="E67" s="229">
        <v>0</v>
      </c>
      <c r="F67" s="229">
        <f t="shared" si="10"/>
        <v>0</v>
      </c>
    </row>
    <row r="68" spans="1:6" s="195" customFormat="1" x14ac:dyDescent="0.25">
      <c r="A68" s="77">
        <v>64</v>
      </c>
      <c r="B68" s="77" t="s">
        <v>59</v>
      </c>
      <c r="C68" s="62">
        <v>20</v>
      </c>
      <c r="D68" s="62">
        <v>-17</v>
      </c>
      <c r="E68" s="229">
        <f t="shared" si="9"/>
        <v>-85</v>
      </c>
      <c r="F68" s="229">
        <f t="shared" si="10"/>
        <v>3</v>
      </c>
    </row>
    <row r="69" spans="1:6" s="195" customFormat="1" ht="25.5" x14ac:dyDescent="0.25">
      <c r="A69" s="77">
        <v>65</v>
      </c>
      <c r="B69" s="77" t="s">
        <v>60</v>
      </c>
      <c r="C69" s="201">
        <v>3500</v>
      </c>
      <c r="D69" s="201">
        <v>-3150</v>
      </c>
      <c r="E69" s="229">
        <f t="shared" si="9"/>
        <v>-90</v>
      </c>
      <c r="F69" s="229">
        <f t="shared" si="10"/>
        <v>350</v>
      </c>
    </row>
    <row r="70" spans="1:6" s="195" customFormat="1" ht="25.5" x14ac:dyDescent="0.25">
      <c r="A70" s="77">
        <v>66</v>
      </c>
      <c r="B70" s="77" t="s">
        <v>61</v>
      </c>
      <c r="C70" s="201">
        <v>15480</v>
      </c>
      <c r="D70" s="201">
        <v>-15213.28</v>
      </c>
      <c r="E70" s="229">
        <f t="shared" si="9"/>
        <v>-98.277002583979339</v>
      </c>
      <c r="F70" s="229">
        <f t="shared" si="10"/>
        <v>266.71999999999935</v>
      </c>
    </row>
    <row r="71" spans="1:6" s="195" customFormat="1" x14ac:dyDescent="0.25">
      <c r="A71" s="77">
        <v>68</v>
      </c>
      <c r="B71" s="77" t="s">
        <v>63</v>
      </c>
      <c r="C71" s="201">
        <v>0</v>
      </c>
      <c r="D71" s="201">
        <v>0</v>
      </c>
      <c r="E71" s="229">
        <v>0</v>
      </c>
      <c r="F71" s="229">
        <f t="shared" si="10"/>
        <v>0</v>
      </c>
    </row>
    <row r="72" spans="1:6" s="195" customFormat="1" x14ac:dyDescent="0.25">
      <c r="A72" s="77">
        <v>7</v>
      </c>
      <c r="B72" s="59" t="s">
        <v>28</v>
      </c>
      <c r="C72" s="201">
        <v>0</v>
      </c>
      <c r="D72" s="201">
        <v>0</v>
      </c>
      <c r="E72" s="229">
        <v>0</v>
      </c>
      <c r="F72" s="229">
        <f t="shared" si="10"/>
        <v>0</v>
      </c>
    </row>
    <row r="73" spans="1:6" s="195" customFormat="1" x14ac:dyDescent="0.25">
      <c r="A73" s="77">
        <v>72</v>
      </c>
      <c r="B73" s="59" t="s">
        <v>29</v>
      </c>
      <c r="C73" s="201">
        <v>0</v>
      </c>
      <c r="D73" s="201">
        <v>0</v>
      </c>
      <c r="E73" s="229">
        <v>0</v>
      </c>
      <c r="F73" s="229">
        <f t="shared" si="10"/>
        <v>0</v>
      </c>
    </row>
    <row r="74" spans="1:6" s="195" customFormat="1" x14ac:dyDescent="0.25">
      <c r="A74" s="77">
        <v>93</v>
      </c>
      <c r="B74" s="78" t="s">
        <v>80</v>
      </c>
      <c r="C74" s="201">
        <v>2000</v>
      </c>
      <c r="D74" s="201">
        <v>35.28</v>
      </c>
      <c r="E74" s="229">
        <f t="shared" si="9"/>
        <v>1.764</v>
      </c>
      <c r="F74" s="229">
        <f t="shared" si="10"/>
        <v>2035.28</v>
      </c>
    </row>
    <row r="75" spans="1:6" x14ac:dyDescent="0.25">
      <c r="A75" s="36">
        <v>4</v>
      </c>
      <c r="B75" s="33" t="s">
        <v>54</v>
      </c>
      <c r="C75" s="202">
        <v>12500</v>
      </c>
      <c r="D75" s="202">
        <f>D76</f>
        <v>-4180</v>
      </c>
      <c r="E75" s="229">
        <f t="shared" si="9"/>
        <v>-33.44</v>
      </c>
      <c r="F75" s="229">
        <f t="shared" si="10"/>
        <v>8320</v>
      </c>
    </row>
    <row r="76" spans="1:6" x14ac:dyDescent="0.25">
      <c r="A76" s="45">
        <v>43</v>
      </c>
      <c r="B76" s="37" t="s">
        <v>726</v>
      </c>
      <c r="C76" s="201">
        <v>12500</v>
      </c>
      <c r="D76" s="201">
        <f>D77</f>
        <v>-4180</v>
      </c>
      <c r="E76" s="229">
        <f t="shared" si="9"/>
        <v>-33.44</v>
      </c>
      <c r="F76" s="229">
        <f t="shared" si="10"/>
        <v>8320</v>
      </c>
    </row>
    <row r="77" spans="1:6" s="195" customFormat="1" x14ac:dyDescent="0.25">
      <c r="A77" s="77">
        <v>6</v>
      </c>
      <c r="B77" s="77" t="s">
        <v>25</v>
      </c>
      <c r="C77" s="201">
        <v>12500</v>
      </c>
      <c r="D77" s="201">
        <f>D78</f>
        <v>-4180</v>
      </c>
      <c r="E77" s="229">
        <f t="shared" si="9"/>
        <v>-33.44</v>
      </c>
      <c r="F77" s="229">
        <f t="shared" si="10"/>
        <v>8320</v>
      </c>
    </row>
    <row r="78" spans="1:6" s="195" customFormat="1" ht="25.5" x14ac:dyDescent="0.25">
      <c r="A78" s="77">
        <v>65</v>
      </c>
      <c r="B78" s="77" t="s">
        <v>60</v>
      </c>
      <c r="C78" s="201">
        <v>12500</v>
      </c>
      <c r="D78" s="201">
        <v>-4180</v>
      </c>
      <c r="E78" s="229">
        <f t="shared" si="9"/>
        <v>-33.44</v>
      </c>
      <c r="F78" s="229">
        <f t="shared" si="10"/>
        <v>8320</v>
      </c>
    </row>
    <row r="79" spans="1:6" s="195" customFormat="1" x14ac:dyDescent="0.25">
      <c r="A79" s="77">
        <v>94</v>
      </c>
      <c r="B79" s="78" t="s">
        <v>82</v>
      </c>
      <c r="C79" s="201">
        <v>0</v>
      </c>
      <c r="D79" s="201">
        <v>0</v>
      </c>
      <c r="E79" s="229">
        <v>0</v>
      </c>
      <c r="F79" s="229">
        <f t="shared" si="10"/>
        <v>0</v>
      </c>
    </row>
    <row r="80" spans="1:6" s="195" customFormat="1" x14ac:dyDescent="0.25">
      <c r="A80" s="79">
        <v>5</v>
      </c>
      <c r="B80" s="81" t="s">
        <v>86</v>
      </c>
      <c r="C80" s="178">
        <v>1540000</v>
      </c>
      <c r="D80" s="178">
        <f>D81+D85+D89</f>
        <v>128225.17000000001</v>
      </c>
      <c r="E80" s="229">
        <f t="shared" si="9"/>
        <v>8.3263097402597417</v>
      </c>
      <c r="F80" s="229">
        <f t="shared" si="10"/>
        <v>1668225.17</v>
      </c>
    </row>
    <row r="81" spans="1:6" s="195" customFormat="1" x14ac:dyDescent="0.25">
      <c r="A81" s="83">
        <v>52</v>
      </c>
      <c r="B81" s="82" t="s">
        <v>723</v>
      </c>
      <c r="C81" s="203">
        <v>1500000</v>
      </c>
      <c r="D81" s="203">
        <f>D82+D84</f>
        <v>130000</v>
      </c>
      <c r="E81" s="229">
        <f t="shared" si="9"/>
        <v>8.6666666666666679</v>
      </c>
      <c r="F81" s="229">
        <f t="shared" si="10"/>
        <v>1630000</v>
      </c>
    </row>
    <row r="82" spans="1:6" s="195" customFormat="1" x14ac:dyDescent="0.25">
      <c r="A82" s="77">
        <v>6</v>
      </c>
      <c r="B82" s="77" t="s">
        <v>25</v>
      </c>
      <c r="C82" s="204">
        <v>1498625</v>
      </c>
      <c r="D82" s="200">
        <v>130079.18</v>
      </c>
      <c r="E82" s="229">
        <f t="shared" si="9"/>
        <v>8.6799019100842436</v>
      </c>
      <c r="F82" s="229">
        <f t="shared" si="10"/>
        <v>1628704.18</v>
      </c>
    </row>
    <row r="83" spans="1:6" s="195" customFormat="1" ht="25.5" x14ac:dyDescent="0.25">
      <c r="A83" s="77">
        <v>63</v>
      </c>
      <c r="B83" s="77" t="s">
        <v>26</v>
      </c>
      <c r="C83" s="204">
        <v>1498625</v>
      </c>
      <c r="D83" s="200">
        <v>130079.18</v>
      </c>
      <c r="E83" s="229">
        <f t="shared" si="9"/>
        <v>8.6799019100842436</v>
      </c>
      <c r="F83" s="229">
        <f t="shared" si="10"/>
        <v>1628704.18</v>
      </c>
    </row>
    <row r="84" spans="1:6" s="195" customFormat="1" x14ac:dyDescent="0.25">
      <c r="A84" s="77">
        <v>952</v>
      </c>
      <c r="B84" s="78" t="s">
        <v>83</v>
      </c>
      <c r="C84" s="204">
        <v>1375</v>
      </c>
      <c r="D84" s="204">
        <v>-79.180000000000007</v>
      </c>
      <c r="E84" s="229">
        <f t="shared" si="9"/>
        <v>-5.7585454545454553</v>
      </c>
      <c r="F84" s="229">
        <f t="shared" si="10"/>
        <v>1295.82</v>
      </c>
    </row>
    <row r="85" spans="1:6" s="195" customFormat="1" x14ac:dyDescent="0.25">
      <c r="A85" s="83">
        <v>54</v>
      </c>
      <c r="B85" s="82" t="s">
        <v>724</v>
      </c>
      <c r="C85" s="203">
        <v>12000</v>
      </c>
      <c r="D85" s="203">
        <f>D86+D88</f>
        <v>11225.17</v>
      </c>
      <c r="E85" s="229">
        <f t="shared" si="9"/>
        <v>93.543083333333328</v>
      </c>
      <c r="F85" s="229">
        <f t="shared" si="10"/>
        <v>23225.17</v>
      </c>
    </row>
    <row r="86" spans="1:6" s="195" customFormat="1" x14ac:dyDescent="0.25">
      <c r="A86" s="77">
        <v>6</v>
      </c>
      <c r="B86" s="77" t="s">
        <v>25</v>
      </c>
      <c r="C86" s="204">
        <v>12000</v>
      </c>
      <c r="D86" s="204">
        <v>5000</v>
      </c>
      <c r="E86" s="229">
        <f t="shared" si="9"/>
        <v>41.666666666666671</v>
      </c>
      <c r="F86" s="229">
        <f t="shared" si="10"/>
        <v>17000</v>
      </c>
    </row>
    <row r="87" spans="1:6" s="195" customFormat="1" ht="25.5" x14ac:dyDescent="0.25">
      <c r="A87" s="77">
        <v>63</v>
      </c>
      <c r="B87" s="77" t="s">
        <v>26</v>
      </c>
      <c r="C87" s="204">
        <v>12000</v>
      </c>
      <c r="D87" s="204">
        <v>5000</v>
      </c>
      <c r="E87" s="229">
        <f t="shared" si="9"/>
        <v>41.666666666666671</v>
      </c>
      <c r="F87" s="229">
        <f t="shared" si="10"/>
        <v>17000</v>
      </c>
    </row>
    <row r="88" spans="1:6" s="195" customFormat="1" x14ac:dyDescent="0.25">
      <c r="A88" s="77">
        <v>954</v>
      </c>
      <c r="B88" s="78" t="s">
        <v>711</v>
      </c>
      <c r="C88" s="204">
        <v>0</v>
      </c>
      <c r="D88" s="204">
        <v>6225.17</v>
      </c>
      <c r="E88" s="229">
        <v>0</v>
      </c>
      <c r="F88" s="229">
        <f t="shared" si="10"/>
        <v>6225.17</v>
      </c>
    </row>
    <row r="89" spans="1:6" s="195" customFormat="1" x14ac:dyDescent="0.25">
      <c r="A89" s="83">
        <v>57</v>
      </c>
      <c r="B89" s="82" t="s">
        <v>725</v>
      </c>
      <c r="C89" s="203">
        <v>28000</v>
      </c>
      <c r="D89" s="203">
        <f>D90+D94</f>
        <v>-13000</v>
      </c>
      <c r="E89" s="229">
        <f t="shared" si="9"/>
        <v>-46.428571428571431</v>
      </c>
      <c r="F89" s="229">
        <f t="shared" si="10"/>
        <v>15000</v>
      </c>
    </row>
    <row r="90" spans="1:6" s="195" customFormat="1" x14ac:dyDescent="0.25">
      <c r="A90" s="77">
        <v>6</v>
      </c>
      <c r="B90" s="77" t="s">
        <v>25</v>
      </c>
      <c r="C90" s="204">
        <v>25000</v>
      </c>
      <c r="D90" s="204">
        <v>-18610.04</v>
      </c>
      <c r="E90" s="229">
        <f t="shared" si="9"/>
        <v>-74.440160000000006</v>
      </c>
      <c r="F90" s="229">
        <f t="shared" si="10"/>
        <v>6389.9599999999991</v>
      </c>
    </row>
    <row r="91" spans="1:6" s="195" customFormat="1" ht="25.5" x14ac:dyDescent="0.25">
      <c r="A91" s="77">
        <v>63</v>
      </c>
      <c r="B91" s="77" t="s">
        <v>26</v>
      </c>
      <c r="C91" s="204">
        <v>24950</v>
      </c>
      <c r="D91" s="200">
        <v>-18570.04</v>
      </c>
      <c r="E91" s="229">
        <f t="shared" si="9"/>
        <v>-74.429018036072151</v>
      </c>
      <c r="F91" s="229">
        <f t="shared" si="10"/>
        <v>6379.9599999999991</v>
      </c>
    </row>
    <row r="92" spans="1:6" s="195" customFormat="1" x14ac:dyDescent="0.25">
      <c r="A92" s="77">
        <v>64</v>
      </c>
      <c r="B92" s="77" t="s">
        <v>59</v>
      </c>
      <c r="C92" s="204">
        <v>50</v>
      </c>
      <c r="D92" s="200">
        <v>-40</v>
      </c>
      <c r="E92" s="229">
        <f t="shared" si="9"/>
        <v>-80</v>
      </c>
      <c r="F92" s="229">
        <f t="shared" si="10"/>
        <v>10</v>
      </c>
    </row>
    <row r="93" spans="1:6" s="195" customFormat="1" ht="25.5" x14ac:dyDescent="0.25">
      <c r="A93" s="77">
        <v>67</v>
      </c>
      <c r="B93" s="77" t="s">
        <v>78</v>
      </c>
      <c r="C93" s="204">
        <v>0</v>
      </c>
      <c r="D93" s="200">
        <v>0</v>
      </c>
      <c r="E93" s="229">
        <v>0</v>
      </c>
      <c r="F93" s="229">
        <f t="shared" si="10"/>
        <v>0</v>
      </c>
    </row>
    <row r="94" spans="1:6" s="195" customFormat="1" x14ac:dyDescent="0.25">
      <c r="A94" s="77">
        <v>957</v>
      </c>
      <c r="B94" s="78" t="s">
        <v>84</v>
      </c>
      <c r="C94" s="204">
        <v>3000</v>
      </c>
      <c r="D94" s="200">
        <v>5610.04</v>
      </c>
      <c r="E94" s="229">
        <f t="shared" si="9"/>
        <v>187.00133333333332</v>
      </c>
      <c r="F94" s="229">
        <f t="shared" si="10"/>
        <v>8610.0400000000009</v>
      </c>
    </row>
    <row r="95" spans="1:6" s="195" customFormat="1" ht="15" customHeight="1" x14ac:dyDescent="0.25">
      <c r="A95" s="79">
        <v>6</v>
      </c>
      <c r="B95" s="80" t="s">
        <v>88</v>
      </c>
      <c r="C95" s="204">
        <v>0</v>
      </c>
      <c r="D95" s="200">
        <v>0</v>
      </c>
      <c r="E95" s="229">
        <v>0</v>
      </c>
      <c r="F95" s="229">
        <f t="shared" si="10"/>
        <v>0</v>
      </c>
    </row>
    <row r="96" spans="1:6" s="195" customFormat="1" x14ac:dyDescent="0.25">
      <c r="A96" s="83">
        <v>62</v>
      </c>
      <c r="B96" s="223" t="s">
        <v>722</v>
      </c>
      <c r="C96" s="203">
        <v>5000</v>
      </c>
      <c r="D96" s="203">
        <f>D97+D99</f>
        <v>580</v>
      </c>
      <c r="E96" s="229">
        <f t="shared" si="9"/>
        <v>11.600000000000001</v>
      </c>
      <c r="F96" s="229">
        <f t="shared" si="10"/>
        <v>5580</v>
      </c>
    </row>
    <row r="97" spans="1:6" s="195" customFormat="1" x14ac:dyDescent="0.25">
      <c r="A97" s="77">
        <v>6</v>
      </c>
      <c r="B97" s="77" t="s">
        <v>25</v>
      </c>
      <c r="C97" s="204">
        <v>3250</v>
      </c>
      <c r="D97" s="204">
        <v>-1458.22</v>
      </c>
      <c r="E97" s="229">
        <f t="shared" si="9"/>
        <v>-44.868307692307688</v>
      </c>
      <c r="F97" s="229">
        <f t="shared" si="10"/>
        <v>1791.78</v>
      </c>
    </row>
    <row r="98" spans="1:6" s="195" customFormat="1" ht="25.5" x14ac:dyDescent="0.25">
      <c r="A98" s="77">
        <v>66</v>
      </c>
      <c r="B98" s="77" t="s">
        <v>61</v>
      </c>
      <c r="C98" s="204">
        <v>3250</v>
      </c>
      <c r="D98" s="204">
        <v>-1458.22</v>
      </c>
      <c r="E98" s="229">
        <f t="shared" si="9"/>
        <v>-44.868307692307688</v>
      </c>
      <c r="F98" s="229">
        <f t="shared" si="10"/>
        <v>1791.78</v>
      </c>
    </row>
    <row r="99" spans="1:6" s="195" customFormat="1" x14ac:dyDescent="0.25">
      <c r="A99" s="77">
        <v>96</v>
      </c>
      <c r="B99" s="78" t="s">
        <v>85</v>
      </c>
      <c r="C99" s="204">
        <v>1750</v>
      </c>
      <c r="D99" s="204">
        <v>2038.22</v>
      </c>
      <c r="E99" s="229">
        <f t="shared" si="9"/>
        <v>116.46971428571429</v>
      </c>
      <c r="F99" s="229">
        <f t="shared" si="10"/>
        <v>3788.2200000000003</v>
      </c>
    </row>
    <row r="100" spans="1:6" s="195" customFormat="1" ht="25.5" x14ac:dyDescent="0.25">
      <c r="A100" s="79">
        <v>7</v>
      </c>
      <c r="B100" s="79" t="s">
        <v>752</v>
      </c>
      <c r="C100" s="181">
        <v>0</v>
      </c>
      <c r="D100" s="181">
        <v>0</v>
      </c>
      <c r="E100" s="231">
        <v>0</v>
      </c>
      <c r="F100" s="231">
        <f>C100+D100</f>
        <v>0</v>
      </c>
    </row>
    <row r="101" spans="1:6" s="195" customFormat="1" ht="25.5" x14ac:dyDescent="0.25">
      <c r="A101" s="236">
        <v>71</v>
      </c>
      <c r="B101" s="77" t="s">
        <v>753</v>
      </c>
      <c r="C101" s="181">
        <v>0</v>
      </c>
      <c r="D101" s="181">
        <v>0</v>
      </c>
      <c r="E101" s="231">
        <v>0</v>
      </c>
      <c r="F101" s="231">
        <f>C101+D101</f>
        <v>0</v>
      </c>
    </row>
    <row r="102" spans="1:6" s="195" customFormat="1" x14ac:dyDescent="0.25">
      <c r="A102" s="77">
        <v>7</v>
      </c>
      <c r="B102" s="77" t="s">
        <v>28</v>
      </c>
      <c r="C102" s="235">
        <v>0</v>
      </c>
      <c r="D102" s="181">
        <v>0</v>
      </c>
      <c r="E102" s="231">
        <v>0</v>
      </c>
      <c r="F102" s="231">
        <f>C102+D102</f>
        <v>0</v>
      </c>
    </row>
    <row r="103" spans="1:6" x14ac:dyDescent="0.25">
      <c r="A103" s="259">
        <v>72</v>
      </c>
      <c r="B103" s="260" t="s">
        <v>29</v>
      </c>
      <c r="C103" s="261">
        <v>0</v>
      </c>
      <c r="D103" s="262">
        <v>0</v>
      </c>
      <c r="E103" s="263">
        <v>0</v>
      </c>
      <c r="F103" s="263">
        <f>C103+D103</f>
        <v>0</v>
      </c>
    </row>
    <row r="104" spans="1:6" s="264" customFormat="1" x14ac:dyDescent="0.25"/>
    <row r="105" spans="1:6" ht="38.25" x14ac:dyDescent="0.25">
      <c r="A105" s="255" t="s">
        <v>38</v>
      </c>
      <c r="B105" s="256" t="s">
        <v>21</v>
      </c>
      <c r="C105" s="257" t="s">
        <v>58</v>
      </c>
      <c r="D105" s="258" t="s">
        <v>740</v>
      </c>
      <c r="E105" s="258" t="s">
        <v>741</v>
      </c>
      <c r="F105" s="258" t="s">
        <v>746</v>
      </c>
    </row>
    <row r="106" spans="1:6" x14ac:dyDescent="0.25">
      <c r="A106" s="192">
        <v>1</v>
      </c>
      <c r="B106" s="192">
        <v>2</v>
      </c>
      <c r="C106" s="192">
        <v>3</v>
      </c>
      <c r="D106" s="192">
        <v>4</v>
      </c>
      <c r="E106" s="192">
        <v>5</v>
      </c>
      <c r="F106" s="192">
        <v>6</v>
      </c>
    </row>
    <row r="107" spans="1:6" x14ac:dyDescent="0.25">
      <c r="A107" s="33"/>
      <c r="B107" s="33" t="s">
        <v>30</v>
      </c>
      <c r="C107" s="231">
        <v>1730541.28</v>
      </c>
      <c r="D107" s="231">
        <f>D109+D121+D132+D141+D147+D174</f>
        <v>114765.17000000001</v>
      </c>
      <c r="E107" s="231">
        <f t="shared" ref="E107" si="11">D107/C107*100</f>
        <v>6.631749922775608</v>
      </c>
      <c r="F107" s="231">
        <f t="shared" ref="F107" si="12">C107+D107</f>
        <v>1845306.45</v>
      </c>
    </row>
    <row r="108" spans="1:6" s="195" customFormat="1" x14ac:dyDescent="0.25">
      <c r="A108" s="76"/>
      <c r="B108" s="75" t="s">
        <v>94</v>
      </c>
      <c r="C108" s="231">
        <v>1730541.28</v>
      </c>
      <c r="D108" s="231">
        <f>D109+D121+D133+D148+D158+D165+D169+D174+D141</f>
        <v>113144.13000000002</v>
      </c>
      <c r="E108" s="231">
        <f t="shared" ref="E108:E178" si="13">D108/C108*100</f>
        <v>6.53807749677026</v>
      </c>
      <c r="F108" s="231">
        <f t="shared" ref="F108:F178" si="14">C108+D108</f>
        <v>1843685.4100000001</v>
      </c>
    </row>
    <row r="109" spans="1:6" x14ac:dyDescent="0.25">
      <c r="A109" s="33">
        <v>1</v>
      </c>
      <c r="B109" s="33" t="s">
        <v>37</v>
      </c>
      <c r="C109" s="194">
        <v>152041.28000000003</v>
      </c>
      <c r="D109" s="194">
        <f>D110</f>
        <v>8485</v>
      </c>
      <c r="E109" s="231">
        <f t="shared" si="13"/>
        <v>5.5807212357065126</v>
      </c>
      <c r="F109" s="231">
        <f t="shared" si="14"/>
        <v>160526.28000000003</v>
      </c>
    </row>
    <row r="110" spans="1:6" x14ac:dyDescent="0.25">
      <c r="A110" s="44">
        <v>11</v>
      </c>
      <c r="B110" s="34" t="s">
        <v>749</v>
      </c>
      <c r="C110" s="194">
        <f>152041.28-134373.78</f>
        <v>17667.5</v>
      </c>
      <c r="D110" s="194">
        <v>8485</v>
      </c>
      <c r="E110" s="231">
        <f t="shared" si="13"/>
        <v>48.0260365077119</v>
      </c>
      <c r="F110" s="231">
        <f t="shared" si="14"/>
        <v>26152.5</v>
      </c>
    </row>
    <row r="111" spans="1:6" s="195" customFormat="1" x14ac:dyDescent="0.25">
      <c r="A111" s="77">
        <v>3</v>
      </c>
      <c r="B111" s="77" t="s">
        <v>31</v>
      </c>
      <c r="C111" s="181">
        <f>C112+C113+C114+C115+C116</f>
        <v>14167.5</v>
      </c>
      <c r="D111" s="181">
        <f>D112+D113+D114+D115+D116</f>
        <v>7815</v>
      </c>
      <c r="E111" s="231">
        <f t="shared" ref="E111:E118" si="15">D111/C111*100</f>
        <v>55.161461090524085</v>
      </c>
      <c r="F111" s="231">
        <f t="shared" ref="F111:F120" si="16">C111+D111</f>
        <v>21982.5</v>
      </c>
    </row>
    <row r="112" spans="1:6" s="195" customFormat="1" x14ac:dyDescent="0.25">
      <c r="A112" s="77">
        <v>31</v>
      </c>
      <c r="B112" s="77" t="s">
        <v>32</v>
      </c>
      <c r="C112" s="181">
        <v>0</v>
      </c>
      <c r="D112" s="181">
        <v>0</v>
      </c>
      <c r="E112" s="231">
        <v>0</v>
      </c>
      <c r="F112" s="231">
        <f t="shared" si="16"/>
        <v>0</v>
      </c>
    </row>
    <row r="113" spans="1:6" s="195" customFormat="1" x14ac:dyDescent="0.25">
      <c r="A113" s="77">
        <v>32</v>
      </c>
      <c r="B113" s="77" t="s">
        <v>33</v>
      </c>
      <c r="C113" s="181">
        <v>13237.5</v>
      </c>
      <c r="D113" s="181">
        <v>7815</v>
      </c>
      <c r="E113" s="231">
        <f t="shared" si="15"/>
        <v>59.036827195467424</v>
      </c>
      <c r="F113" s="231">
        <f t="shared" si="16"/>
        <v>21052.5</v>
      </c>
    </row>
    <row r="114" spans="1:6" s="195" customFormat="1" x14ac:dyDescent="0.25">
      <c r="A114" s="77">
        <v>34</v>
      </c>
      <c r="B114" s="77" t="s">
        <v>89</v>
      </c>
      <c r="C114" s="181">
        <v>0</v>
      </c>
      <c r="D114" s="181">
        <v>0</v>
      </c>
      <c r="E114" s="231">
        <v>0</v>
      </c>
      <c r="F114" s="231">
        <f t="shared" si="16"/>
        <v>0</v>
      </c>
    </row>
    <row r="115" spans="1:6" ht="26.25" x14ac:dyDescent="0.25">
      <c r="A115" s="35">
        <v>37</v>
      </c>
      <c r="B115" s="211" t="s">
        <v>709</v>
      </c>
      <c r="C115" s="181">
        <v>930</v>
      </c>
      <c r="D115" s="181">
        <v>0</v>
      </c>
      <c r="E115" s="231">
        <f t="shared" si="15"/>
        <v>0</v>
      </c>
      <c r="F115" s="231">
        <f t="shared" si="16"/>
        <v>930</v>
      </c>
    </row>
    <row r="116" spans="1:6" s="195" customFormat="1" x14ac:dyDescent="0.25">
      <c r="A116" s="77">
        <v>38</v>
      </c>
      <c r="B116" s="77" t="s">
        <v>73</v>
      </c>
      <c r="C116" s="181">
        <v>0</v>
      </c>
      <c r="D116" s="181">
        <v>0</v>
      </c>
      <c r="E116" s="231">
        <v>0</v>
      </c>
      <c r="F116" s="231">
        <f t="shared" si="16"/>
        <v>0</v>
      </c>
    </row>
    <row r="117" spans="1:6" s="195" customFormat="1" x14ac:dyDescent="0.25">
      <c r="A117" s="77">
        <v>4</v>
      </c>
      <c r="B117" s="77" t="s">
        <v>34</v>
      </c>
      <c r="C117" s="181">
        <v>3500</v>
      </c>
      <c r="D117" s="181">
        <v>670</v>
      </c>
      <c r="E117" s="231">
        <f t="shared" si="15"/>
        <v>19.142857142857142</v>
      </c>
      <c r="F117" s="231">
        <f t="shared" si="16"/>
        <v>4170</v>
      </c>
    </row>
    <row r="118" spans="1:6" s="195" customFormat="1" x14ac:dyDescent="0.25">
      <c r="A118" s="77">
        <v>42</v>
      </c>
      <c r="B118" s="77" t="s">
        <v>74</v>
      </c>
      <c r="C118" s="181">
        <v>3500</v>
      </c>
      <c r="D118" s="181">
        <v>670</v>
      </c>
      <c r="E118" s="231">
        <f t="shared" si="15"/>
        <v>19.142857142857142</v>
      </c>
      <c r="F118" s="231">
        <f t="shared" si="16"/>
        <v>4170</v>
      </c>
    </row>
    <row r="119" spans="1:6" s="195" customFormat="1" x14ac:dyDescent="0.25">
      <c r="A119" s="77">
        <v>45</v>
      </c>
      <c r="B119" s="77" t="s">
        <v>75</v>
      </c>
      <c r="C119" s="181">
        <v>0</v>
      </c>
      <c r="D119" s="181">
        <v>0</v>
      </c>
      <c r="E119" s="231">
        <v>0</v>
      </c>
      <c r="F119" s="231">
        <f t="shared" si="16"/>
        <v>0</v>
      </c>
    </row>
    <row r="120" spans="1:6" s="195" customFormat="1" ht="24" customHeight="1" x14ac:dyDescent="0.25">
      <c r="A120" s="77">
        <v>91</v>
      </c>
      <c r="B120" s="78" t="s">
        <v>92</v>
      </c>
      <c r="C120" s="181">
        <v>0</v>
      </c>
      <c r="D120" s="181">
        <v>0</v>
      </c>
      <c r="E120" s="231">
        <v>0</v>
      </c>
      <c r="F120" s="231">
        <f t="shared" si="16"/>
        <v>0</v>
      </c>
    </row>
    <row r="121" spans="1:6" x14ac:dyDescent="0.25">
      <c r="A121" s="44">
        <v>11</v>
      </c>
      <c r="B121" s="34" t="s">
        <v>750</v>
      </c>
      <c r="C121" s="194">
        <v>134373.78</v>
      </c>
      <c r="D121" s="194">
        <f>D122+D128</f>
        <v>0</v>
      </c>
      <c r="E121" s="231">
        <v>0</v>
      </c>
      <c r="F121" s="231">
        <f t="shared" si="14"/>
        <v>134373.78</v>
      </c>
    </row>
    <row r="122" spans="1:6" s="195" customFormat="1" x14ac:dyDescent="0.25">
      <c r="A122" s="77">
        <v>3</v>
      </c>
      <c r="B122" s="77" t="s">
        <v>31</v>
      </c>
      <c r="C122" s="181">
        <v>124373.78</v>
      </c>
      <c r="D122" s="181">
        <f>D123+D124+D125</f>
        <v>7000</v>
      </c>
      <c r="E122" s="231">
        <f t="shared" si="13"/>
        <v>5.6281959107458182</v>
      </c>
      <c r="F122" s="231">
        <f t="shared" si="14"/>
        <v>131373.78</v>
      </c>
    </row>
    <row r="123" spans="1:6" s="195" customFormat="1" x14ac:dyDescent="0.25">
      <c r="A123" s="77">
        <v>31</v>
      </c>
      <c r="B123" s="77" t="s">
        <v>32</v>
      </c>
      <c r="C123" s="181">
        <v>0</v>
      </c>
      <c r="D123" s="181">
        <v>0</v>
      </c>
      <c r="E123" s="231">
        <v>0</v>
      </c>
      <c r="F123" s="231">
        <f t="shared" si="14"/>
        <v>0</v>
      </c>
    </row>
    <row r="124" spans="1:6" s="195" customFormat="1" x14ac:dyDescent="0.25">
      <c r="A124" s="77">
        <v>32</v>
      </c>
      <c r="B124" s="77" t="s">
        <v>33</v>
      </c>
      <c r="C124" s="181">
        <v>123423.78</v>
      </c>
      <c r="D124" s="181">
        <v>7437.46</v>
      </c>
      <c r="E124" s="231">
        <f t="shared" si="13"/>
        <v>6.0259538315873975</v>
      </c>
      <c r="F124" s="231">
        <f t="shared" si="14"/>
        <v>130861.24</v>
      </c>
    </row>
    <row r="125" spans="1:6" s="195" customFormat="1" x14ac:dyDescent="0.25">
      <c r="A125" s="77">
        <v>34</v>
      </c>
      <c r="B125" s="77" t="s">
        <v>89</v>
      </c>
      <c r="C125" s="181">
        <v>950</v>
      </c>
      <c r="D125" s="181">
        <v>-437.46</v>
      </c>
      <c r="E125" s="231">
        <f t="shared" si="13"/>
        <v>-46.048421052631575</v>
      </c>
      <c r="F125" s="231">
        <f t="shared" si="14"/>
        <v>512.54</v>
      </c>
    </row>
    <row r="126" spans="1:6" ht="26.25" x14ac:dyDescent="0.25">
      <c r="A126" s="35">
        <v>37</v>
      </c>
      <c r="B126" s="211" t="s">
        <v>709</v>
      </c>
      <c r="C126" s="181">
        <v>0</v>
      </c>
      <c r="D126" s="181">
        <v>0</v>
      </c>
      <c r="E126" s="231">
        <v>0</v>
      </c>
      <c r="F126" s="231">
        <f t="shared" si="14"/>
        <v>0</v>
      </c>
    </row>
    <row r="127" spans="1:6" s="195" customFormat="1" x14ac:dyDescent="0.25">
      <c r="A127" s="77">
        <v>38</v>
      </c>
      <c r="B127" s="77" t="s">
        <v>73</v>
      </c>
      <c r="C127" s="181">
        <v>0</v>
      </c>
      <c r="D127" s="181">
        <v>0</v>
      </c>
      <c r="E127" s="231">
        <v>0</v>
      </c>
      <c r="F127" s="231">
        <f t="shared" si="14"/>
        <v>0</v>
      </c>
    </row>
    <row r="128" spans="1:6" s="195" customFormat="1" x14ac:dyDescent="0.25">
      <c r="A128" s="77">
        <v>4</v>
      </c>
      <c r="B128" s="77" t="s">
        <v>34</v>
      </c>
      <c r="C128" s="181">
        <v>10000</v>
      </c>
      <c r="D128" s="181">
        <v>-7000</v>
      </c>
      <c r="E128" s="231">
        <f t="shared" si="13"/>
        <v>-70</v>
      </c>
      <c r="F128" s="231">
        <f t="shared" si="14"/>
        <v>3000</v>
      </c>
    </row>
    <row r="129" spans="1:6" s="195" customFormat="1" x14ac:dyDescent="0.25">
      <c r="A129" s="77">
        <v>42</v>
      </c>
      <c r="B129" s="77" t="s">
        <v>74</v>
      </c>
      <c r="C129" s="181">
        <v>10000</v>
      </c>
      <c r="D129" s="181">
        <v>-7000</v>
      </c>
      <c r="E129" s="231">
        <f t="shared" si="13"/>
        <v>-70</v>
      </c>
      <c r="F129" s="231">
        <f t="shared" si="14"/>
        <v>3000</v>
      </c>
    </row>
    <row r="130" spans="1:6" s="195" customFormat="1" x14ac:dyDescent="0.25">
      <c r="A130" s="77">
        <v>45</v>
      </c>
      <c r="B130" s="77" t="s">
        <v>75</v>
      </c>
      <c r="C130" s="181">
        <v>0</v>
      </c>
      <c r="D130" s="181">
        <v>0</v>
      </c>
      <c r="E130" s="231">
        <v>0</v>
      </c>
      <c r="F130" s="231">
        <f t="shared" si="14"/>
        <v>0</v>
      </c>
    </row>
    <row r="131" spans="1:6" s="195" customFormat="1" ht="24" customHeight="1" x14ac:dyDescent="0.25">
      <c r="A131" s="77">
        <v>91</v>
      </c>
      <c r="B131" s="78" t="s">
        <v>754</v>
      </c>
      <c r="C131" s="181">
        <v>0</v>
      </c>
      <c r="D131" s="181">
        <v>0</v>
      </c>
      <c r="E131" s="231">
        <v>0</v>
      </c>
      <c r="F131" s="231">
        <f t="shared" si="14"/>
        <v>0</v>
      </c>
    </row>
    <row r="132" spans="1:6" x14ac:dyDescent="0.25">
      <c r="A132" s="36">
        <v>3</v>
      </c>
      <c r="B132" s="33" t="s">
        <v>40</v>
      </c>
      <c r="C132" s="194">
        <v>21000</v>
      </c>
      <c r="D132" s="194">
        <f>D133</f>
        <v>-18345</v>
      </c>
      <c r="E132" s="231">
        <f t="shared" si="13"/>
        <v>-87.357142857142861</v>
      </c>
      <c r="F132" s="231">
        <f t="shared" si="14"/>
        <v>2655</v>
      </c>
    </row>
    <row r="133" spans="1:6" x14ac:dyDescent="0.25">
      <c r="A133" s="45">
        <v>31</v>
      </c>
      <c r="B133" s="37" t="s">
        <v>727</v>
      </c>
      <c r="C133" s="194">
        <v>21000</v>
      </c>
      <c r="D133" s="194">
        <f>D134+D139</f>
        <v>-18345</v>
      </c>
      <c r="E133" s="231">
        <f t="shared" si="13"/>
        <v>-87.357142857142861</v>
      </c>
      <c r="F133" s="231">
        <f t="shared" si="14"/>
        <v>2655</v>
      </c>
    </row>
    <row r="134" spans="1:6" s="195" customFormat="1" x14ac:dyDescent="0.25">
      <c r="A134" s="77">
        <v>3</v>
      </c>
      <c r="B134" s="77" t="s">
        <v>31</v>
      </c>
      <c r="C134" s="181">
        <v>17200</v>
      </c>
      <c r="D134" s="181">
        <f>D135+D136+D137+D138</f>
        <v>-14904.999999999998</v>
      </c>
      <c r="E134" s="231">
        <f t="shared" si="13"/>
        <v>-86.656976744186025</v>
      </c>
      <c r="F134" s="231">
        <f t="shared" si="14"/>
        <v>2295.0000000000018</v>
      </c>
    </row>
    <row r="135" spans="1:6" s="195" customFormat="1" x14ac:dyDescent="0.25">
      <c r="A135" s="77">
        <v>31</v>
      </c>
      <c r="B135" s="77" t="s">
        <v>32</v>
      </c>
      <c r="C135" s="181">
        <v>0</v>
      </c>
      <c r="D135" s="181">
        <v>0</v>
      </c>
      <c r="E135" s="231">
        <v>0</v>
      </c>
      <c r="F135" s="231">
        <f t="shared" si="14"/>
        <v>0</v>
      </c>
    </row>
    <row r="136" spans="1:6" s="195" customFormat="1" x14ac:dyDescent="0.25">
      <c r="A136" s="77">
        <v>32</v>
      </c>
      <c r="B136" s="77" t="s">
        <v>33</v>
      </c>
      <c r="C136" s="181">
        <v>16945</v>
      </c>
      <c r="D136" s="181">
        <v>-14700.56</v>
      </c>
      <c r="E136" s="231">
        <f t="shared" si="13"/>
        <v>-86.754558866922395</v>
      </c>
      <c r="F136" s="231">
        <f t="shared" si="14"/>
        <v>2244.4400000000005</v>
      </c>
    </row>
    <row r="137" spans="1:6" s="195" customFormat="1" x14ac:dyDescent="0.25">
      <c r="A137" s="77">
        <v>34</v>
      </c>
      <c r="B137" s="77" t="s">
        <v>89</v>
      </c>
      <c r="C137" s="181">
        <v>250</v>
      </c>
      <c r="D137" s="181">
        <v>-201.23</v>
      </c>
      <c r="E137" s="231">
        <f t="shared" si="13"/>
        <v>-80.49199999999999</v>
      </c>
      <c r="F137" s="231">
        <f t="shared" si="14"/>
        <v>48.77000000000001</v>
      </c>
    </row>
    <row r="138" spans="1:6" s="195" customFormat="1" x14ac:dyDescent="0.25">
      <c r="A138" s="77">
        <v>38</v>
      </c>
      <c r="B138" s="77" t="s">
        <v>73</v>
      </c>
      <c r="C138" s="181">
        <v>5</v>
      </c>
      <c r="D138" s="181">
        <v>-3.21</v>
      </c>
      <c r="E138" s="231">
        <f t="shared" si="13"/>
        <v>-64.2</v>
      </c>
      <c r="F138" s="231">
        <f t="shared" si="14"/>
        <v>1.79</v>
      </c>
    </row>
    <row r="139" spans="1:6" s="195" customFormat="1" x14ac:dyDescent="0.25">
      <c r="A139" s="77">
        <v>4</v>
      </c>
      <c r="B139" s="77" t="s">
        <v>34</v>
      </c>
      <c r="C139" s="181">
        <v>3800</v>
      </c>
      <c r="D139" s="181">
        <v>-3440</v>
      </c>
      <c r="E139" s="231">
        <f t="shared" si="13"/>
        <v>-90.526315789473685</v>
      </c>
      <c r="F139" s="231">
        <f t="shared" si="14"/>
        <v>360</v>
      </c>
    </row>
    <row r="140" spans="1:6" s="195" customFormat="1" x14ac:dyDescent="0.25">
      <c r="A140" s="77">
        <v>42</v>
      </c>
      <c r="B140" s="77" t="s">
        <v>74</v>
      </c>
      <c r="C140" s="181">
        <v>3800</v>
      </c>
      <c r="D140" s="181">
        <v>-3440</v>
      </c>
      <c r="E140" s="231">
        <f t="shared" si="13"/>
        <v>-90.526315789473685</v>
      </c>
      <c r="F140" s="231">
        <f t="shared" si="14"/>
        <v>360</v>
      </c>
    </row>
    <row r="141" spans="1:6" x14ac:dyDescent="0.25">
      <c r="A141" s="36">
        <v>4</v>
      </c>
      <c r="B141" s="33" t="s">
        <v>54</v>
      </c>
      <c r="C141" s="194">
        <v>12500</v>
      </c>
      <c r="D141" s="194">
        <f>D142</f>
        <v>-4180</v>
      </c>
      <c r="E141" s="231">
        <f t="shared" si="13"/>
        <v>-33.44</v>
      </c>
      <c r="F141" s="231">
        <f t="shared" si="14"/>
        <v>8320</v>
      </c>
    </row>
    <row r="142" spans="1:6" x14ac:dyDescent="0.25">
      <c r="A142" s="45">
        <v>43</v>
      </c>
      <c r="B142" s="37" t="s">
        <v>726</v>
      </c>
      <c r="C142" s="194">
        <v>12500</v>
      </c>
      <c r="D142" s="194">
        <f>D143</f>
        <v>-4180</v>
      </c>
      <c r="E142" s="231">
        <f t="shared" si="13"/>
        <v>-33.44</v>
      </c>
      <c r="F142" s="231">
        <f t="shared" si="14"/>
        <v>8320</v>
      </c>
    </row>
    <row r="143" spans="1:6" s="195" customFormat="1" x14ac:dyDescent="0.25">
      <c r="A143" s="77">
        <v>3</v>
      </c>
      <c r="B143" s="77" t="s">
        <v>31</v>
      </c>
      <c r="C143" s="181">
        <v>12500</v>
      </c>
      <c r="D143" s="181">
        <f>D144+D145</f>
        <v>-4180</v>
      </c>
      <c r="E143" s="231">
        <f t="shared" si="13"/>
        <v>-33.44</v>
      </c>
      <c r="F143" s="231">
        <f t="shared" si="14"/>
        <v>8320</v>
      </c>
    </row>
    <row r="144" spans="1:6" s="195" customFormat="1" x14ac:dyDescent="0.25">
      <c r="A144" s="77">
        <v>31</v>
      </c>
      <c r="B144" s="77" t="s">
        <v>32</v>
      </c>
      <c r="C144" s="181">
        <v>0</v>
      </c>
      <c r="D144" s="181">
        <v>200</v>
      </c>
      <c r="E144" s="231">
        <v>0</v>
      </c>
      <c r="F144" s="231">
        <f t="shared" ref="F144" si="17">C144+D144</f>
        <v>200</v>
      </c>
    </row>
    <row r="145" spans="1:6" s="195" customFormat="1" x14ac:dyDescent="0.25">
      <c r="A145" s="77">
        <v>32</v>
      </c>
      <c r="B145" s="77" t="s">
        <v>33</v>
      </c>
      <c r="C145" s="181">
        <v>12500</v>
      </c>
      <c r="D145" s="181">
        <v>-4380</v>
      </c>
      <c r="E145" s="231">
        <f t="shared" si="13"/>
        <v>-35.04</v>
      </c>
      <c r="F145" s="231">
        <f t="shared" si="14"/>
        <v>8120</v>
      </c>
    </row>
    <row r="146" spans="1:6" s="195" customFormat="1" ht="20.25" customHeight="1" x14ac:dyDescent="0.25">
      <c r="A146" s="77">
        <v>94</v>
      </c>
      <c r="B146" s="78" t="s">
        <v>93</v>
      </c>
      <c r="C146" s="181">
        <v>0</v>
      </c>
      <c r="D146" s="181">
        <v>0</v>
      </c>
      <c r="E146" s="231">
        <v>0</v>
      </c>
      <c r="F146" s="231">
        <f t="shared" si="14"/>
        <v>0</v>
      </c>
    </row>
    <row r="147" spans="1:6" s="195" customFormat="1" ht="15" customHeight="1" x14ac:dyDescent="0.25">
      <c r="A147" s="79">
        <v>5</v>
      </c>
      <c r="B147" s="81" t="s">
        <v>86</v>
      </c>
      <c r="C147" s="237">
        <f>C148+C158+C164</f>
        <v>1540000</v>
      </c>
      <c r="D147" s="194">
        <f>D148+D158+D164</f>
        <v>128225.17000000001</v>
      </c>
      <c r="E147" s="231">
        <f t="shared" si="13"/>
        <v>8.3263097402597417</v>
      </c>
      <c r="F147" s="231">
        <f t="shared" si="14"/>
        <v>1668225.17</v>
      </c>
    </row>
    <row r="148" spans="1:6" s="195" customFormat="1" x14ac:dyDescent="0.25">
      <c r="A148" s="83">
        <v>52</v>
      </c>
      <c r="B148" s="82" t="s">
        <v>723</v>
      </c>
      <c r="C148" s="194">
        <v>1500000</v>
      </c>
      <c r="D148" s="194">
        <f>D149+D154</f>
        <v>130000</v>
      </c>
      <c r="E148" s="231">
        <f t="shared" si="13"/>
        <v>8.6666666666666679</v>
      </c>
      <c r="F148" s="231">
        <f t="shared" si="14"/>
        <v>1630000</v>
      </c>
    </row>
    <row r="149" spans="1:6" s="195" customFormat="1" x14ac:dyDescent="0.25">
      <c r="A149" s="77">
        <v>3</v>
      </c>
      <c r="B149" s="77" t="s">
        <v>31</v>
      </c>
      <c r="C149" s="181">
        <v>1499000</v>
      </c>
      <c r="D149" s="181">
        <f>D150+D151+D152+D153</f>
        <v>130500</v>
      </c>
      <c r="E149" s="231">
        <f t="shared" si="13"/>
        <v>8.7058038692461643</v>
      </c>
      <c r="F149" s="231">
        <f t="shared" si="14"/>
        <v>1629500</v>
      </c>
    </row>
    <row r="150" spans="1:6" s="195" customFormat="1" x14ac:dyDescent="0.25">
      <c r="A150" s="77">
        <v>31</v>
      </c>
      <c r="B150" s="77" t="s">
        <v>32</v>
      </c>
      <c r="C150" s="181">
        <v>1493645</v>
      </c>
      <c r="D150" s="181">
        <v>128436.52</v>
      </c>
      <c r="E150" s="231">
        <f t="shared" si="13"/>
        <v>8.5988651921976107</v>
      </c>
      <c r="F150" s="231">
        <f t="shared" si="14"/>
        <v>1622081.52</v>
      </c>
    </row>
    <row r="151" spans="1:6" s="195" customFormat="1" x14ac:dyDescent="0.25">
      <c r="A151" s="77">
        <v>32</v>
      </c>
      <c r="B151" s="77" t="s">
        <v>33</v>
      </c>
      <c r="C151" s="181">
        <v>4920</v>
      </c>
      <c r="D151" s="181">
        <v>2192.48</v>
      </c>
      <c r="E151" s="231">
        <f t="shared" si="13"/>
        <v>44.56260162601626</v>
      </c>
      <c r="F151" s="231">
        <f t="shared" si="14"/>
        <v>7112.48</v>
      </c>
    </row>
    <row r="152" spans="1:6" s="195" customFormat="1" x14ac:dyDescent="0.25">
      <c r="A152" s="77">
        <v>34</v>
      </c>
      <c r="B152" s="77" t="s">
        <v>89</v>
      </c>
      <c r="C152" s="181">
        <v>0</v>
      </c>
      <c r="D152" s="181">
        <v>0</v>
      </c>
      <c r="E152" s="231">
        <v>0</v>
      </c>
      <c r="F152" s="231">
        <f t="shared" si="14"/>
        <v>0</v>
      </c>
    </row>
    <row r="153" spans="1:6" s="195" customFormat="1" x14ac:dyDescent="0.25">
      <c r="A153" s="77">
        <v>38</v>
      </c>
      <c r="B153" s="77" t="s">
        <v>73</v>
      </c>
      <c r="C153" s="181">
        <v>435</v>
      </c>
      <c r="D153" s="181">
        <v>-129</v>
      </c>
      <c r="E153" s="231">
        <f t="shared" si="13"/>
        <v>-29.655172413793103</v>
      </c>
      <c r="F153" s="231">
        <f t="shared" si="14"/>
        <v>306</v>
      </c>
    </row>
    <row r="154" spans="1:6" s="195" customFormat="1" x14ac:dyDescent="0.25">
      <c r="A154" s="77">
        <v>4</v>
      </c>
      <c r="B154" s="77" t="s">
        <v>34</v>
      </c>
      <c r="C154" s="181">
        <v>1000</v>
      </c>
      <c r="D154" s="181">
        <v>-500</v>
      </c>
      <c r="E154" s="231">
        <f t="shared" si="13"/>
        <v>-50</v>
      </c>
      <c r="F154" s="231">
        <f t="shared" si="14"/>
        <v>500</v>
      </c>
    </row>
    <row r="155" spans="1:6" s="195" customFormat="1" x14ac:dyDescent="0.25">
      <c r="A155" s="77">
        <v>41</v>
      </c>
      <c r="B155" s="77" t="s">
        <v>35</v>
      </c>
      <c r="C155" s="181">
        <v>0</v>
      </c>
      <c r="D155" s="181">
        <v>0</v>
      </c>
      <c r="E155" s="231">
        <v>0</v>
      </c>
      <c r="F155" s="231">
        <f t="shared" si="14"/>
        <v>0</v>
      </c>
    </row>
    <row r="156" spans="1:6" s="195" customFormat="1" x14ac:dyDescent="0.25">
      <c r="A156" s="77">
        <v>42</v>
      </c>
      <c r="B156" s="77" t="s">
        <v>74</v>
      </c>
      <c r="C156" s="181">
        <v>1000</v>
      </c>
      <c r="D156" s="181">
        <v>-500</v>
      </c>
      <c r="E156" s="231">
        <f t="shared" si="13"/>
        <v>-50</v>
      </c>
      <c r="F156" s="231">
        <f t="shared" si="14"/>
        <v>500</v>
      </c>
    </row>
    <row r="157" spans="1:6" s="195" customFormat="1" x14ac:dyDescent="0.25">
      <c r="A157" s="77">
        <v>952</v>
      </c>
      <c r="B157" s="78" t="s">
        <v>90</v>
      </c>
      <c r="C157" s="181">
        <v>0</v>
      </c>
      <c r="D157" s="181">
        <v>0</v>
      </c>
      <c r="E157" s="231">
        <v>0</v>
      </c>
      <c r="F157" s="231">
        <f t="shared" si="14"/>
        <v>0</v>
      </c>
    </row>
    <row r="158" spans="1:6" s="195" customFormat="1" x14ac:dyDescent="0.25">
      <c r="A158" s="83">
        <v>54</v>
      </c>
      <c r="B158" s="82" t="s">
        <v>724</v>
      </c>
      <c r="C158" s="194">
        <v>12000</v>
      </c>
      <c r="D158" s="194">
        <f>D159+D162</f>
        <v>11225.17</v>
      </c>
      <c r="E158" s="231">
        <f t="shared" si="13"/>
        <v>93.543083333333328</v>
      </c>
      <c r="F158" s="231">
        <f t="shared" si="14"/>
        <v>23225.17</v>
      </c>
    </row>
    <row r="159" spans="1:6" s="195" customFormat="1" x14ac:dyDescent="0.25">
      <c r="A159" s="77">
        <v>3</v>
      </c>
      <c r="B159" s="77" t="s">
        <v>31</v>
      </c>
      <c r="C159" s="181">
        <v>6200</v>
      </c>
      <c r="D159" s="181">
        <v>-5051</v>
      </c>
      <c r="E159" s="231">
        <f t="shared" si="13"/>
        <v>-81.467741935483872</v>
      </c>
      <c r="F159" s="231">
        <f t="shared" si="14"/>
        <v>1149</v>
      </c>
    </row>
    <row r="160" spans="1:6" s="195" customFormat="1" x14ac:dyDescent="0.25">
      <c r="A160" s="77">
        <v>32</v>
      </c>
      <c r="B160" s="77" t="s">
        <v>33</v>
      </c>
      <c r="C160" s="181">
        <v>6200</v>
      </c>
      <c r="D160" s="181">
        <v>-5051</v>
      </c>
      <c r="E160" s="231">
        <f t="shared" si="13"/>
        <v>-81.467741935483872</v>
      </c>
      <c r="F160" s="231">
        <f t="shared" si="14"/>
        <v>1149</v>
      </c>
    </row>
    <row r="161" spans="1:6" s="195" customFormat="1" x14ac:dyDescent="0.25">
      <c r="A161" s="77">
        <v>34</v>
      </c>
      <c r="B161" s="77" t="s">
        <v>89</v>
      </c>
      <c r="C161" s="181">
        <v>0</v>
      </c>
      <c r="D161" s="181">
        <v>0</v>
      </c>
      <c r="E161" s="231">
        <v>0</v>
      </c>
      <c r="F161" s="231">
        <f t="shared" si="14"/>
        <v>0</v>
      </c>
    </row>
    <row r="162" spans="1:6" s="195" customFormat="1" x14ac:dyDescent="0.25">
      <c r="A162" s="77">
        <v>4</v>
      </c>
      <c r="B162" s="77" t="s">
        <v>34</v>
      </c>
      <c r="C162" s="181">
        <v>5800</v>
      </c>
      <c r="D162" s="181">
        <v>16276.17</v>
      </c>
      <c r="E162" s="231">
        <f t="shared" si="13"/>
        <v>280.62362068965518</v>
      </c>
      <c r="F162" s="231">
        <f t="shared" si="14"/>
        <v>22076.17</v>
      </c>
    </row>
    <row r="163" spans="1:6" s="195" customFormat="1" x14ac:dyDescent="0.25">
      <c r="A163" s="77">
        <v>42</v>
      </c>
      <c r="B163" s="77" t="s">
        <v>74</v>
      </c>
      <c r="C163" s="181">
        <v>5800</v>
      </c>
      <c r="D163" s="181">
        <v>16276.17</v>
      </c>
      <c r="E163" s="231">
        <f t="shared" si="13"/>
        <v>280.62362068965518</v>
      </c>
      <c r="F163" s="231">
        <f t="shared" si="14"/>
        <v>22076.17</v>
      </c>
    </row>
    <row r="164" spans="1:6" s="195" customFormat="1" x14ac:dyDescent="0.25">
      <c r="A164" s="83">
        <v>57</v>
      </c>
      <c r="B164" s="82" t="s">
        <v>725</v>
      </c>
      <c r="C164" s="194">
        <v>28000</v>
      </c>
      <c r="D164" s="194">
        <f>D165+D169+D172</f>
        <v>-13000</v>
      </c>
      <c r="E164" s="231">
        <f t="shared" si="13"/>
        <v>-46.428571428571431</v>
      </c>
      <c r="F164" s="231">
        <f t="shared" si="14"/>
        <v>15000</v>
      </c>
    </row>
    <row r="165" spans="1:6" s="195" customFormat="1" x14ac:dyDescent="0.25">
      <c r="A165" s="77">
        <v>3</v>
      </c>
      <c r="B165" s="77" t="s">
        <v>31</v>
      </c>
      <c r="C165" s="181">
        <v>25000</v>
      </c>
      <c r="D165" s="181">
        <v>-21769.62</v>
      </c>
      <c r="E165" s="231">
        <f t="shared" si="13"/>
        <v>-87.078479999999985</v>
      </c>
      <c r="F165" s="231">
        <f t="shared" si="14"/>
        <v>3230.380000000001</v>
      </c>
    </row>
    <row r="166" spans="1:6" s="195" customFormat="1" x14ac:dyDescent="0.25">
      <c r="A166" s="77">
        <v>31</v>
      </c>
      <c r="B166" s="77" t="s">
        <v>32</v>
      </c>
      <c r="C166" s="181">
        <v>0</v>
      </c>
      <c r="D166" s="181">
        <v>0</v>
      </c>
      <c r="E166" s="231">
        <v>0</v>
      </c>
      <c r="F166" s="231">
        <f t="shared" si="14"/>
        <v>0</v>
      </c>
    </row>
    <row r="167" spans="1:6" s="195" customFormat="1" x14ac:dyDescent="0.25">
      <c r="A167" s="77">
        <v>32</v>
      </c>
      <c r="B167" s="77" t="s">
        <v>33</v>
      </c>
      <c r="C167" s="181">
        <v>25000</v>
      </c>
      <c r="D167" s="181">
        <v>-21769.62</v>
      </c>
      <c r="E167" s="231">
        <f t="shared" si="13"/>
        <v>-87.078479999999985</v>
      </c>
      <c r="F167" s="231">
        <f t="shared" si="14"/>
        <v>3230.380000000001</v>
      </c>
    </row>
    <row r="168" spans="1:6" s="195" customFormat="1" x14ac:dyDescent="0.25">
      <c r="A168" s="77">
        <v>34</v>
      </c>
      <c r="B168" s="77" t="s">
        <v>89</v>
      </c>
      <c r="C168" s="181">
        <v>0</v>
      </c>
      <c r="D168" s="181">
        <v>0</v>
      </c>
      <c r="E168" s="231">
        <v>0</v>
      </c>
      <c r="F168" s="231">
        <f t="shared" si="14"/>
        <v>0</v>
      </c>
    </row>
    <row r="169" spans="1:6" s="195" customFormat="1" x14ac:dyDescent="0.25">
      <c r="A169" s="77">
        <v>4</v>
      </c>
      <c r="B169" s="77" t="s">
        <v>34</v>
      </c>
      <c r="C169" s="181">
        <v>3000</v>
      </c>
      <c r="D169" s="181">
        <v>7148.58</v>
      </c>
      <c r="E169" s="231">
        <f t="shared" si="13"/>
        <v>238.286</v>
      </c>
      <c r="F169" s="231">
        <f t="shared" si="14"/>
        <v>10148.58</v>
      </c>
    </row>
    <row r="170" spans="1:6" s="195" customFormat="1" x14ac:dyDescent="0.25">
      <c r="A170" s="77">
        <v>42</v>
      </c>
      <c r="B170" s="77" t="s">
        <v>74</v>
      </c>
      <c r="C170" s="181">
        <v>3000</v>
      </c>
      <c r="D170" s="181">
        <v>7148.58</v>
      </c>
      <c r="E170" s="231">
        <f t="shared" si="13"/>
        <v>238.286</v>
      </c>
      <c r="F170" s="231">
        <f t="shared" si="14"/>
        <v>10148.58</v>
      </c>
    </row>
    <row r="171" spans="1:6" s="195" customFormat="1" x14ac:dyDescent="0.25">
      <c r="A171" s="77">
        <v>45</v>
      </c>
      <c r="B171" s="77" t="s">
        <v>75</v>
      </c>
      <c r="C171" s="181">
        <v>0</v>
      </c>
      <c r="D171" s="181">
        <v>0</v>
      </c>
      <c r="E171" s="231">
        <v>0</v>
      </c>
      <c r="F171" s="231">
        <f t="shared" si="14"/>
        <v>0</v>
      </c>
    </row>
    <row r="172" spans="1:6" s="195" customFormat="1" x14ac:dyDescent="0.25">
      <c r="A172" s="77">
        <v>957</v>
      </c>
      <c r="B172" s="78" t="s">
        <v>91</v>
      </c>
      <c r="C172" s="181">
        <v>0</v>
      </c>
      <c r="D172" s="181">
        <v>1621.04</v>
      </c>
      <c r="E172" s="231">
        <v>0</v>
      </c>
      <c r="F172" s="231">
        <f t="shared" si="14"/>
        <v>1621.04</v>
      </c>
    </row>
    <row r="173" spans="1:6" s="195" customFormat="1" ht="15" customHeight="1" x14ac:dyDescent="0.25">
      <c r="A173" s="79">
        <v>6</v>
      </c>
      <c r="B173" s="80" t="s">
        <v>751</v>
      </c>
      <c r="C173" s="232">
        <v>0</v>
      </c>
      <c r="D173" s="181">
        <v>0</v>
      </c>
      <c r="E173" s="231">
        <v>0</v>
      </c>
      <c r="F173" s="231">
        <f t="shared" si="14"/>
        <v>0</v>
      </c>
    </row>
    <row r="174" spans="1:6" s="195" customFormat="1" x14ac:dyDescent="0.25">
      <c r="A174" s="83">
        <v>62</v>
      </c>
      <c r="B174" s="223" t="s">
        <v>722</v>
      </c>
      <c r="C174" s="194">
        <v>5000</v>
      </c>
      <c r="D174" s="194">
        <f>D175+D177</f>
        <v>580</v>
      </c>
      <c r="E174" s="231">
        <f t="shared" si="13"/>
        <v>11.600000000000001</v>
      </c>
      <c r="F174" s="231">
        <f t="shared" si="14"/>
        <v>5580</v>
      </c>
    </row>
    <row r="175" spans="1:6" s="195" customFormat="1" x14ac:dyDescent="0.25">
      <c r="A175" s="77">
        <v>3</v>
      </c>
      <c r="B175" s="77" t="s">
        <v>31</v>
      </c>
      <c r="C175" s="181">
        <v>3100</v>
      </c>
      <c r="D175" s="181">
        <v>-450</v>
      </c>
      <c r="E175" s="231">
        <f t="shared" si="13"/>
        <v>-14.516129032258066</v>
      </c>
      <c r="F175" s="231">
        <f t="shared" si="14"/>
        <v>2650</v>
      </c>
    </row>
    <row r="176" spans="1:6" s="195" customFormat="1" x14ac:dyDescent="0.25">
      <c r="A176" s="77">
        <v>32</v>
      </c>
      <c r="B176" s="77" t="s">
        <v>33</v>
      </c>
      <c r="C176" s="181">
        <v>3100</v>
      </c>
      <c r="D176" s="181">
        <v>-450</v>
      </c>
      <c r="E176" s="231">
        <f t="shared" si="13"/>
        <v>-14.516129032258066</v>
      </c>
      <c r="F176" s="231">
        <f t="shared" si="14"/>
        <v>2650</v>
      </c>
    </row>
    <row r="177" spans="1:6" s="195" customFormat="1" x14ac:dyDescent="0.25">
      <c r="A177" s="77">
        <v>4</v>
      </c>
      <c r="B177" s="77" t="s">
        <v>34</v>
      </c>
      <c r="C177" s="181">
        <v>1900</v>
      </c>
      <c r="D177" s="181">
        <v>1030</v>
      </c>
      <c r="E177" s="231">
        <f t="shared" si="13"/>
        <v>54.210526315789473</v>
      </c>
      <c r="F177" s="231">
        <f t="shared" si="14"/>
        <v>2930</v>
      </c>
    </row>
    <row r="178" spans="1:6" s="195" customFormat="1" x14ac:dyDescent="0.25">
      <c r="A178" s="77">
        <v>42</v>
      </c>
      <c r="B178" s="77" t="s">
        <v>74</v>
      </c>
      <c r="C178" s="181">
        <v>1900</v>
      </c>
      <c r="D178" s="181">
        <v>1030</v>
      </c>
      <c r="E178" s="231">
        <f t="shared" si="13"/>
        <v>54.210526315789473</v>
      </c>
      <c r="F178" s="231">
        <f t="shared" si="14"/>
        <v>2930</v>
      </c>
    </row>
    <row r="180" spans="1:6" ht="15.75" x14ac:dyDescent="0.25">
      <c r="B180" s="291" t="s">
        <v>41</v>
      </c>
      <c r="C180" s="291"/>
      <c r="D180" s="291"/>
      <c r="E180" s="291"/>
    </row>
    <row r="181" spans="1:6" ht="18.75" x14ac:dyDescent="0.25">
      <c r="B181" s="183"/>
      <c r="C181" s="183"/>
      <c r="D181" s="183"/>
      <c r="E181" s="183"/>
    </row>
    <row r="182" spans="1:6" ht="38.25" x14ac:dyDescent="0.25">
      <c r="A182" s="189" t="s">
        <v>38</v>
      </c>
      <c r="B182" s="190" t="s">
        <v>21</v>
      </c>
      <c r="C182" s="191" t="s">
        <v>58</v>
      </c>
      <c r="D182" s="225" t="s">
        <v>740</v>
      </c>
      <c r="E182" s="225" t="s">
        <v>741</v>
      </c>
      <c r="F182" s="225" t="s">
        <v>746</v>
      </c>
    </row>
    <row r="183" spans="1:6" x14ac:dyDescent="0.25">
      <c r="A183" s="192">
        <v>1</v>
      </c>
      <c r="B183" s="192">
        <v>2</v>
      </c>
      <c r="C183" s="192">
        <v>3</v>
      </c>
      <c r="D183" s="192">
        <v>4</v>
      </c>
      <c r="E183" s="192">
        <v>5</v>
      </c>
      <c r="F183" s="192">
        <v>6</v>
      </c>
    </row>
    <row r="184" spans="1:6" x14ac:dyDescent="0.25">
      <c r="A184" s="47"/>
      <c r="B184" s="33" t="s">
        <v>30</v>
      </c>
      <c r="C184" s="62">
        <v>1730541.2799999998</v>
      </c>
      <c r="D184" s="62">
        <f>D185</f>
        <v>113144.13</v>
      </c>
      <c r="E184" s="62">
        <f>D184/C184*100</f>
        <v>6.53807749677026</v>
      </c>
      <c r="F184" s="62">
        <f>C184+D184</f>
        <v>1843685.4099999997</v>
      </c>
    </row>
    <row r="185" spans="1:6" x14ac:dyDescent="0.25">
      <c r="A185" s="47" t="s">
        <v>95</v>
      </c>
      <c r="B185" s="33" t="s">
        <v>96</v>
      </c>
      <c r="C185" s="62">
        <v>1730541.2799999998</v>
      </c>
      <c r="D185" s="62">
        <f>D186+D188+D190</f>
        <v>113144.13</v>
      </c>
      <c r="E185" s="62">
        <f t="shared" ref="E185:E189" si="18">D185/C185*100</f>
        <v>6.53807749677026</v>
      </c>
      <c r="F185" s="62">
        <f t="shared" ref="F185:F189" si="19">C185+D185</f>
        <v>1843685.4099999997</v>
      </c>
    </row>
    <row r="186" spans="1:6" x14ac:dyDescent="0.25">
      <c r="A186" s="84" t="s">
        <v>97</v>
      </c>
      <c r="B186" s="34" t="s">
        <v>101</v>
      </c>
      <c r="C186" s="62">
        <v>1697973.78</v>
      </c>
      <c r="D186" s="62">
        <v>119559.13</v>
      </c>
      <c r="E186" s="62">
        <f t="shared" si="18"/>
        <v>7.0412824631485185</v>
      </c>
      <c r="F186" s="62">
        <f t="shared" si="19"/>
        <v>1817532.9100000001</v>
      </c>
    </row>
    <row r="187" spans="1:6" x14ac:dyDescent="0.25">
      <c r="A187" s="85" t="s">
        <v>98</v>
      </c>
      <c r="B187" s="35" t="s">
        <v>102</v>
      </c>
      <c r="C187" s="62">
        <v>1697973.78</v>
      </c>
      <c r="D187" s="62">
        <v>119559.13</v>
      </c>
      <c r="E187" s="62">
        <f t="shared" si="18"/>
        <v>7.0412824631485185</v>
      </c>
      <c r="F187" s="62">
        <f t="shared" si="19"/>
        <v>1817532.9100000001</v>
      </c>
    </row>
    <row r="188" spans="1:6" x14ac:dyDescent="0.25">
      <c r="A188" s="85" t="s">
        <v>99</v>
      </c>
      <c r="B188" s="35" t="s">
        <v>103</v>
      </c>
      <c r="C188" s="62">
        <v>14900</v>
      </c>
      <c r="D188" s="62">
        <v>-14900</v>
      </c>
      <c r="E188" s="62">
        <f t="shared" si="18"/>
        <v>-100</v>
      </c>
      <c r="F188" s="62">
        <f t="shared" si="19"/>
        <v>0</v>
      </c>
    </row>
    <row r="189" spans="1:6" x14ac:dyDescent="0.25">
      <c r="A189" s="85" t="s">
        <v>100</v>
      </c>
      <c r="B189" s="35" t="s">
        <v>103</v>
      </c>
      <c r="C189" s="62">
        <v>14900</v>
      </c>
      <c r="D189" s="62">
        <v>-14900</v>
      </c>
      <c r="E189" s="62">
        <f t="shared" si="18"/>
        <v>-100</v>
      </c>
      <c r="F189" s="62">
        <f t="shared" si="19"/>
        <v>0</v>
      </c>
    </row>
    <row r="190" spans="1:6" x14ac:dyDescent="0.25">
      <c r="A190" s="85" t="s">
        <v>755</v>
      </c>
      <c r="B190" s="35" t="s">
        <v>757</v>
      </c>
      <c r="C190" s="62">
        <v>17667.5</v>
      </c>
      <c r="D190" s="62">
        <v>8485</v>
      </c>
      <c r="E190" s="62">
        <f t="shared" ref="E190:E191" si="20">D190/C190*100</f>
        <v>48.0260365077119</v>
      </c>
      <c r="F190" s="62">
        <f t="shared" ref="F190:F191" si="21">C190+D190</f>
        <v>26152.5</v>
      </c>
    </row>
    <row r="191" spans="1:6" x14ac:dyDescent="0.25">
      <c r="A191" s="85" t="s">
        <v>756</v>
      </c>
      <c r="B191" s="35" t="s">
        <v>757</v>
      </c>
      <c r="C191" s="62">
        <v>17667.5</v>
      </c>
      <c r="D191" s="62">
        <v>8485</v>
      </c>
      <c r="E191" s="62">
        <f t="shared" si="20"/>
        <v>48.0260365077119</v>
      </c>
      <c r="F191" s="62">
        <f t="shared" si="21"/>
        <v>26152.5</v>
      </c>
    </row>
  </sheetData>
  <mergeCells count="6">
    <mergeCell ref="A19:F19"/>
    <mergeCell ref="A44:F44"/>
    <mergeCell ref="B180:E180"/>
    <mergeCell ref="A2:E2"/>
    <mergeCell ref="A4:E4"/>
    <mergeCell ref="A52:E5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4294967293" r:id="rId1"/>
  <rowBreaks count="5" manualBreakCount="5">
    <brk id="29" max="5" man="1"/>
    <brk id="50" max="5" man="1"/>
    <brk id="79" max="5" man="1"/>
    <brk id="104" max="5" man="1"/>
    <brk id="146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zoomScaleNormal="100" workbookViewId="0"/>
  </sheetViews>
  <sheetFormatPr defaultColWidth="8.85546875" defaultRowHeight="15" x14ac:dyDescent="0.25"/>
  <cols>
    <col min="1" max="1" width="7.85546875" style="25" bestFit="1" customWidth="1"/>
    <col min="2" max="2" width="44.7109375" style="25" customWidth="1"/>
    <col min="3" max="6" width="19.42578125" style="25" customWidth="1"/>
    <col min="7" max="8" width="25.28515625" style="25" customWidth="1"/>
    <col min="9" max="16384" width="8.85546875" style="25"/>
  </cols>
  <sheetData>
    <row r="1" spans="1:8" ht="18.75" x14ac:dyDescent="0.25">
      <c r="A1" s="48"/>
      <c r="B1" s="24"/>
      <c r="C1" s="24"/>
      <c r="D1" s="24"/>
      <c r="E1" s="24"/>
      <c r="F1" s="24"/>
      <c r="G1" s="24"/>
      <c r="H1" s="24"/>
    </row>
    <row r="2" spans="1:8" ht="15.6" customHeight="1" x14ac:dyDescent="0.25">
      <c r="A2" s="292" t="s">
        <v>42</v>
      </c>
      <c r="B2" s="292"/>
      <c r="C2" s="292"/>
      <c r="D2" s="292"/>
      <c r="E2" s="292"/>
      <c r="F2" s="46"/>
      <c r="G2" s="27"/>
      <c r="H2" s="27"/>
    </row>
    <row r="3" spans="1:8" ht="18.75" x14ac:dyDescent="0.25">
      <c r="A3" s="24"/>
      <c r="B3" s="24"/>
      <c r="C3" s="24"/>
      <c r="D3" s="24"/>
      <c r="E3" s="24"/>
      <c r="F3" s="24"/>
      <c r="G3" s="26"/>
      <c r="H3" s="26"/>
    </row>
    <row r="4" spans="1:8" ht="15.6" customHeight="1" x14ac:dyDescent="0.25">
      <c r="A4" s="292" t="s">
        <v>43</v>
      </c>
      <c r="B4" s="292"/>
      <c r="C4" s="292"/>
      <c r="D4" s="292"/>
      <c r="E4" s="292"/>
      <c r="F4" s="46"/>
      <c r="G4" s="28"/>
      <c r="H4" s="28"/>
    </row>
    <row r="5" spans="1:8" ht="18.75" x14ac:dyDescent="0.25">
      <c r="A5" s="24"/>
      <c r="B5" s="24"/>
      <c r="C5" s="24"/>
      <c r="D5" s="24"/>
      <c r="E5" s="24"/>
      <c r="F5" s="24"/>
      <c r="G5" s="26"/>
      <c r="H5" s="26"/>
    </row>
    <row r="6" spans="1:8" ht="38.25" x14ac:dyDescent="0.25">
      <c r="A6" s="29" t="s">
        <v>38</v>
      </c>
      <c r="B6" s="30" t="s">
        <v>21</v>
      </c>
      <c r="C6" s="50" t="s">
        <v>58</v>
      </c>
      <c r="D6" s="225" t="s">
        <v>740</v>
      </c>
      <c r="E6" s="225" t="s">
        <v>741</v>
      </c>
      <c r="F6" s="225" t="s">
        <v>746</v>
      </c>
    </row>
    <row r="7" spans="1:8" s="32" customFormat="1" ht="11.25" x14ac:dyDescent="0.2">
      <c r="A7" s="31">
        <v>1</v>
      </c>
      <c r="B7" s="31">
        <v>2</v>
      </c>
      <c r="C7" s="31">
        <v>3</v>
      </c>
      <c r="D7" s="192">
        <v>4</v>
      </c>
      <c r="E7" s="192">
        <v>5</v>
      </c>
      <c r="F7" s="192">
        <v>6</v>
      </c>
    </row>
    <row r="8" spans="1:8" x14ac:dyDescent="0.25">
      <c r="A8" s="33">
        <v>8</v>
      </c>
      <c r="B8" s="33" t="s">
        <v>44</v>
      </c>
      <c r="C8" s="33">
        <v>0</v>
      </c>
      <c r="D8" s="33">
        <v>0</v>
      </c>
      <c r="E8" s="33">
        <v>0</v>
      </c>
      <c r="F8" s="33">
        <v>0</v>
      </c>
    </row>
    <row r="9" spans="1:8" x14ac:dyDescent="0.25">
      <c r="A9" s="44">
        <v>84</v>
      </c>
      <c r="B9" s="34" t="s">
        <v>45</v>
      </c>
      <c r="C9" s="33">
        <v>0</v>
      </c>
      <c r="D9" s="33">
        <v>0</v>
      </c>
      <c r="E9" s="33">
        <v>0</v>
      </c>
      <c r="F9" s="33">
        <v>0</v>
      </c>
    </row>
    <row r="10" spans="1:8" x14ac:dyDescent="0.25">
      <c r="A10" s="44" t="s">
        <v>27</v>
      </c>
      <c r="B10" s="38"/>
      <c r="C10" s="34">
        <v>0</v>
      </c>
      <c r="D10" s="34">
        <v>0</v>
      </c>
      <c r="E10" s="34">
        <v>0</v>
      </c>
      <c r="F10" s="34">
        <v>0</v>
      </c>
    </row>
    <row r="11" spans="1:8" x14ac:dyDescent="0.25">
      <c r="A11" s="33">
        <v>5</v>
      </c>
      <c r="B11" s="40" t="s">
        <v>46</v>
      </c>
      <c r="C11" s="34">
        <v>0</v>
      </c>
      <c r="D11" s="34">
        <v>0</v>
      </c>
      <c r="E11" s="34">
        <v>0</v>
      </c>
      <c r="F11" s="34">
        <v>0</v>
      </c>
    </row>
    <row r="12" spans="1:8" x14ac:dyDescent="0.25">
      <c r="A12" s="44">
        <v>54</v>
      </c>
      <c r="B12" s="41" t="s">
        <v>47</v>
      </c>
      <c r="C12" s="34">
        <v>0</v>
      </c>
      <c r="D12" s="34">
        <v>0</v>
      </c>
      <c r="E12" s="34">
        <v>0</v>
      </c>
      <c r="F12" s="34">
        <v>0</v>
      </c>
    </row>
    <row r="13" spans="1:8" x14ac:dyDescent="0.25">
      <c r="A13" s="44" t="s">
        <v>27</v>
      </c>
      <c r="B13" s="40"/>
      <c r="C13" s="34">
        <v>0</v>
      </c>
      <c r="D13" s="34">
        <v>0</v>
      </c>
      <c r="E13" s="34">
        <v>0</v>
      </c>
      <c r="F13" s="34">
        <v>0</v>
      </c>
    </row>
    <row r="16" spans="1:8" ht="15.75" x14ac:dyDescent="0.25">
      <c r="B16" s="292" t="s">
        <v>48</v>
      </c>
      <c r="C16" s="292"/>
      <c r="D16" s="292"/>
      <c r="E16" s="292"/>
    </row>
    <row r="17" spans="1:6" ht="18.75" x14ac:dyDescent="0.25">
      <c r="B17" s="24"/>
      <c r="C17" s="24"/>
      <c r="D17" s="24"/>
      <c r="E17" s="24"/>
    </row>
    <row r="18" spans="1:6" ht="38.25" x14ac:dyDescent="0.25">
      <c r="A18" s="29" t="s">
        <v>38</v>
      </c>
      <c r="B18" s="30" t="s">
        <v>21</v>
      </c>
      <c r="C18" s="50" t="s">
        <v>58</v>
      </c>
      <c r="D18" s="225" t="s">
        <v>740</v>
      </c>
      <c r="E18" s="225" t="s">
        <v>741</v>
      </c>
      <c r="F18" s="225" t="s">
        <v>746</v>
      </c>
    </row>
    <row r="19" spans="1:6" ht="10.15" customHeight="1" x14ac:dyDescent="0.25">
      <c r="A19" s="31">
        <v>1</v>
      </c>
      <c r="B19" s="31">
        <v>2</v>
      </c>
      <c r="C19" s="31">
        <v>3</v>
      </c>
      <c r="D19" s="192">
        <v>4</v>
      </c>
      <c r="E19" s="192">
        <v>5</v>
      </c>
      <c r="F19" s="192">
        <v>6</v>
      </c>
    </row>
    <row r="20" spans="1:6" x14ac:dyDescent="0.25">
      <c r="A20" s="33">
        <v>8</v>
      </c>
      <c r="B20" s="33" t="s">
        <v>55</v>
      </c>
      <c r="C20" s="33">
        <v>0</v>
      </c>
      <c r="D20" s="33">
        <v>0</v>
      </c>
      <c r="E20" s="33">
        <v>0</v>
      </c>
      <c r="F20" s="33">
        <v>0</v>
      </c>
    </row>
    <row r="21" spans="1:6" x14ac:dyDescent="0.25">
      <c r="A21" s="44">
        <v>81</v>
      </c>
      <c r="B21" s="34" t="s">
        <v>56</v>
      </c>
      <c r="C21" s="34">
        <v>0</v>
      </c>
      <c r="D21" s="34">
        <v>0</v>
      </c>
      <c r="E21" s="34">
        <v>0</v>
      </c>
      <c r="F21" s="34">
        <v>0</v>
      </c>
    </row>
    <row r="22" spans="1:6" x14ac:dyDescent="0.25">
      <c r="A22" s="52" t="s">
        <v>27</v>
      </c>
      <c r="B22" s="34"/>
      <c r="C22" s="49">
        <v>0</v>
      </c>
      <c r="D22" s="49">
        <v>0</v>
      </c>
      <c r="E22" s="49">
        <v>0</v>
      </c>
      <c r="F22" s="49">
        <v>0</v>
      </c>
    </row>
    <row r="23" spans="1:6" x14ac:dyDescent="0.25">
      <c r="A23" s="49"/>
      <c r="B23" s="43"/>
      <c r="C23" s="49">
        <v>0</v>
      </c>
      <c r="D23" s="49">
        <v>0</v>
      </c>
      <c r="E23" s="49">
        <v>0</v>
      </c>
      <c r="F23" s="49">
        <v>0</v>
      </c>
    </row>
    <row r="24" spans="1:6" x14ac:dyDescent="0.25">
      <c r="A24" s="49"/>
      <c r="B24" s="33" t="s">
        <v>49</v>
      </c>
      <c r="C24" s="49">
        <v>0</v>
      </c>
      <c r="D24" s="49">
        <v>0</v>
      </c>
      <c r="E24" s="49">
        <v>0</v>
      </c>
      <c r="F24" s="49">
        <v>0</v>
      </c>
    </row>
    <row r="25" spans="1:6" x14ac:dyDescent="0.25">
      <c r="A25" s="33">
        <v>1</v>
      </c>
      <c r="B25" s="33" t="s">
        <v>39</v>
      </c>
      <c r="C25" s="33">
        <v>0</v>
      </c>
      <c r="D25" s="33">
        <v>0</v>
      </c>
      <c r="E25" s="33">
        <v>0</v>
      </c>
      <c r="F25" s="33">
        <v>0</v>
      </c>
    </row>
    <row r="26" spans="1:6" x14ac:dyDescent="0.25">
      <c r="A26" s="44">
        <v>11</v>
      </c>
      <c r="B26" s="34" t="s">
        <v>39</v>
      </c>
      <c r="C26" s="34">
        <v>0</v>
      </c>
      <c r="D26" s="34">
        <v>0</v>
      </c>
      <c r="E26" s="34">
        <v>0</v>
      </c>
      <c r="F26" s="34">
        <v>0</v>
      </c>
    </row>
    <row r="27" spans="1:6" x14ac:dyDescent="0.25">
      <c r="A27" s="52" t="s">
        <v>27</v>
      </c>
      <c r="B27" s="42"/>
      <c r="C27" s="49">
        <v>0</v>
      </c>
      <c r="D27" s="49">
        <v>0</v>
      </c>
      <c r="E27" s="49">
        <v>0</v>
      </c>
      <c r="F27" s="49">
        <v>0</v>
      </c>
    </row>
    <row r="28" spans="1:6" x14ac:dyDescent="0.25">
      <c r="A28" s="33">
        <v>3</v>
      </c>
      <c r="B28" s="33" t="s">
        <v>53</v>
      </c>
      <c r="C28" s="33">
        <v>0</v>
      </c>
      <c r="D28" s="33">
        <v>0</v>
      </c>
      <c r="E28" s="33">
        <v>0</v>
      </c>
      <c r="F28" s="33">
        <v>0</v>
      </c>
    </row>
    <row r="29" spans="1:6" x14ac:dyDescent="0.25">
      <c r="A29" s="44">
        <v>31</v>
      </c>
      <c r="B29" s="34" t="s">
        <v>40</v>
      </c>
      <c r="C29" s="34">
        <v>0</v>
      </c>
      <c r="D29" s="34">
        <v>0</v>
      </c>
      <c r="E29" s="34">
        <v>0</v>
      </c>
      <c r="F29" s="34">
        <v>0</v>
      </c>
    </row>
    <row r="30" spans="1:6" x14ac:dyDescent="0.25">
      <c r="A30" s="33">
        <v>4</v>
      </c>
      <c r="B30" s="33" t="s">
        <v>54</v>
      </c>
      <c r="C30" s="33">
        <v>0</v>
      </c>
      <c r="D30" s="33">
        <v>0</v>
      </c>
      <c r="E30" s="33">
        <v>0</v>
      </c>
      <c r="F30" s="33">
        <v>0</v>
      </c>
    </row>
    <row r="31" spans="1:6" x14ac:dyDescent="0.25">
      <c r="A31" s="44">
        <v>43</v>
      </c>
      <c r="B31" s="34" t="s">
        <v>52</v>
      </c>
      <c r="C31" s="34">
        <v>0</v>
      </c>
      <c r="D31" s="34">
        <v>0</v>
      </c>
      <c r="E31" s="34">
        <v>0</v>
      </c>
      <c r="F31" s="34">
        <v>0</v>
      </c>
    </row>
    <row r="32" spans="1:6" x14ac:dyDescent="0.25">
      <c r="A32" s="44" t="s">
        <v>27</v>
      </c>
      <c r="B32" s="34"/>
      <c r="C32" s="34">
        <v>0</v>
      </c>
      <c r="D32" s="34">
        <v>0</v>
      </c>
      <c r="E32" s="34">
        <v>0</v>
      </c>
      <c r="F32" s="34">
        <v>0</v>
      </c>
    </row>
  </sheetData>
  <mergeCells count="3">
    <mergeCell ref="B16:E16"/>
    <mergeCell ref="A2:E2"/>
    <mergeCell ref="A4:E4"/>
  </mergeCells>
  <pageMargins left="0.7" right="0.7" top="0.75" bottom="0.75" header="0.3" footer="0.3"/>
  <pageSetup paperSize="9" scale="9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7"/>
  <sheetViews>
    <sheetView zoomScaleNormal="100" workbookViewId="0"/>
  </sheetViews>
  <sheetFormatPr defaultColWidth="8.85546875" defaultRowHeight="15" x14ac:dyDescent="0.25"/>
  <cols>
    <col min="1" max="1" width="24.5703125" style="25" customWidth="1"/>
    <col min="2" max="2" width="53.5703125" style="25" customWidth="1"/>
    <col min="3" max="5" width="25.28515625" style="25" customWidth="1"/>
    <col min="6" max="6" width="22.5703125" style="25" customWidth="1"/>
    <col min="7" max="7" width="8.85546875" style="25" customWidth="1"/>
    <col min="8" max="16384" width="8.85546875" style="25"/>
  </cols>
  <sheetData>
    <row r="1" spans="1:6" ht="18.75" x14ac:dyDescent="0.25">
      <c r="A1" s="48"/>
      <c r="B1" s="24"/>
      <c r="C1" s="24"/>
      <c r="D1" s="26"/>
      <c r="E1" s="26"/>
    </row>
    <row r="2" spans="1:6" ht="15.75" x14ac:dyDescent="0.25">
      <c r="A2" s="292" t="s">
        <v>50</v>
      </c>
      <c r="B2" s="293"/>
      <c r="C2" s="293"/>
      <c r="D2" s="293"/>
      <c r="E2" s="293"/>
    </row>
    <row r="3" spans="1:6" ht="18.75" x14ac:dyDescent="0.25">
      <c r="A3" s="24"/>
      <c r="B3" s="24"/>
      <c r="C3" s="24"/>
      <c r="D3" s="26"/>
      <c r="E3" s="26"/>
    </row>
    <row r="4" spans="1:6" ht="25.5" x14ac:dyDescent="0.25">
      <c r="A4" s="29" t="s">
        <v>51</v>
      </c>
      <c r="B4" s="29" t="s">
        <v>21</v>
      </c>
      <c r="C4" s="50" t="s">
        <v>58</v>
      </c>
      <c r="D4" s="225" t="s">
        <v>740</v>
      </c>
      <c r="E4" s="225" t="s">
        <v>741</v>
      </c>
      <c r="F4" s="225" t="s">
        <v>746</v>
      </c>
    </row>
    <row r="5" spans="1:6" s="32" customFormat="1" ht="11.25" x14ac:dyDescent="0.2">
      <c r="A5" s="31">
        <v>1</v>
      </c>
      <c r="B5" s="31">
        <v>2</v>
      </c>
      <c r="C5" s="31">
        <v>3</v>
      </c>
      <c r="D5" s="192">
        <v>4</v>
      </c>
      <c r="E5" s="192">
        <v>5</v>
      </c>
      <c r="F5" s="192">
        <v>6</v>
      </c>
    </row>
    <row r="6" spans="1:6" s="65" customFormat="1" ht="25.5" x14ac:dyDescent="0.25">
      <c r="A6" s="168" t="s">
        <v>104</v>
      </c>
      <c r="B6" s="169" t="s">
        <v>105</v>
      </c>
      <c r="C6" s="170" t="s">
        <v>106</v>
      </c>
      <c r="D6" s="170" t="s">
        <v>742</v>
      </c>
      <c r="E6" s="170" t="s">
        <v>743</v>
      </c>
      <c r="F6" s="170" t="s">
        <v>744</v>
      </c>
    </row>
    <row r="7" spans="1:6" s="65" customFormat="1" ht="17.25" customHeight="1" x14ac:dyDescent="0.25">
      <c r="A7" s="296" t="s">
        <v>107</v>
      </c>
      <c r="B7" s="297"/>
      <c r="C7" s="297"/>
      <c r="D7" s="297"/>
      <c r="E7" s="297"/>
      <c r="F7" s="297"/>
    </row>
    <row r="8" spans="1:6" s="65" customFormat="1" ht="15" customHeight="1" x14ac:dyDescent="0.25">
      <c r="A8" s="298" t="s">
        <v>108</v>
      </c>
      <c r="B8" s="299"/>
      <c r="C8" s="299"/>
      <c r="D8" s="299"/>
      <c r="E8" s="299"/>
      <c r="F8" s="299"/>
    </row>
    <row r="9" spans="1:6" s="65" customFormat="1" x14ac:dyDescent="0.25">
      <c r="A9" s="298" t="s">
        <v>109</v>
      </c>
      <c r="B9" s="299"/>
      <c r="C9" s="299"/>
      <c r="D9" s="299"/>
      <c r="E9" s="299"/>
      <c r="F9" s="299"/>
    </row>
    <row r="10" spans="1:6" s="174" customFormat="1" ht="15.75" customHeight="1" x14ac:dyDescent="0.2">
      <c r="A10" s="171">
        <v>1</v>
      </c>
      <c r="B10" s="172" t="s">
        <v>39</v>
      </c>
      <c r="C10" s="173">
        <v>152041.28000000003</v>
      </c>
      <c r="D10" s="173">
        <v>8485</v>
      </c>
      <c r="E10" s="173">
        <f>D10/C10*100</f>
        <v>5.5807212357065126</v>
      </c>
      <c r="F10" s="173">
        <f>C10+D10</f>
        <v>160526.28000000003</v>
      </c>
    </row>
    <row r="11" spans="1:6" s="174" customFormat="1" ht="15.75" customHeight="1" x14ac:dyDescent="0.2">
      <c r="A11" s="171">
        <v>3</v>
      </c>
      <c r="B11" s="172" t="s">
        <v>40</v>
      </c>
      <c r="C11" s="173">
        <v>21000</v>
      </c>
      <c r="D11" s="173">
        <v>-18345</v>
      </c>
      <c r="E11" s="173">
        <f>D11/C11*100</f>
        <v>-87.357142857142861</v>
      </c>
      <c r="F11" s="173">
        <f t="shared" ref="F11:F17" si="0">C11+D11</f>
        <v>2655</v>
      </c>
    </row>
    <row r="12" spans="1:6" s="174" customFormat="1" ht="15.75" customHeight="1" x14ac:dyDescent="0.2">
      <c r="A12" s="171">
        <v>4</v>
      </c>
      <c r="B12" s="172" t="s">
        <v>110</v>
      </c>
      <c r="C12" s="173">
        <v>12500</v>
      </c>
      <c r="D12" s="173">
        <v>-4180</v>
      </c>
      <c r="E12" s="173">
        <f>D12/C12*100</f>
        <v>-33.44</v>
      </c>
      <c r="F12" s="173">
        <f t="shared" si="0"/>
        <v>8320</v>
      </c>
    </row>
    <row r="13" spans="1:6" s="174" customFormat="1" ht="15.75" customHeight="1" x14ac:dyDescent="0.2">
      <c r="A13" s="171">
        <v>5</v>
      </c>
      <c r="B13" s="172" t="s">
        <v>86</v>
      </c>
      <c r="C13" s="173">
        <v>1737000</v>
      </c>
      <c r="D13" s="173">
        <f>D14+D15+D16</f>
        <v>126604.13</v>
      </c>
      <c r="E13" s="173">
        <f t="shared" ref="E13:E17" si="1">D13/C13*100</f>
        <v>7.2886660909614278</v>
      </c>
      <c r="F13" s="173">
        <f t="shared" si="0"/>
        <v>1863604.13</v>
      </c>
    </row>
    <row r="14" spans="1:6" s="174" customFormat="1" ht="15.75" customHeight="1" x14ac:dyDescent="0.2">
      <c r="A14" s="175" t="s">
        <v>111</v>
      </c>
      <c r="B14" s="172" t="s">
        <v>112</v>
      </c>
      <c r="C14" s="173">
        <v>1500000</v>
      </c>
      <c r="D14" s="173">
        <v>130000</v>
      </c>
      <c r="E14" s="173">
        <f t="shared" si="1"/>
        <v>8.6666666666666679</v>
      </c>
      <c r="F14" s="173">
        <f t="shared" si="0"/>
        <v>1630000</v>
      </c>
    </row>
    <row r="15" spans="1:6" s="174" customFormat="1" ht="15.75" customHeight="1" x14ac:dyDescent="0.2">
      <c r="A15" s="175" t="s">
        <v>113</v>
      </c>
      <c r="B15" s="172" t="s">
        <v>114</v>
      </c>
      <c r="C15" s="173">
        <v>12000</v>
      </c>
      <c r="D15" s="173">
        <v>11225.17</v>
      </c>
      <c r="E15" s="173">
        <f t="shared" si="1"/>
        <v>93.543083333333328</v>
      </c>
      <c r="F15" s="173">
        <f t="shared" si="0"/>
        <v>23225.17</v>
      </c>
    </row>
    <row r="16" spans="1:6" s="174" customFormat="1" ht="15.75" customHeight="1" x14ac:dyDescent="0.2">
      <c r="A16" s="175" t="s">
        <v>115</v>
      </c>
      <c r="B16" s="172" t="s">
        <v>87</v>
      </c>
      <c r="C16" s="173">
        <v>28000</v>
      </c>
      <c r="D16" s="173">
        <v>-14621.04</v>
      </c>
      <c r="E16" s="173">
        <f t="shared" si="1"/>
        <v>-52.217999999999996</v>
      </c>
      <c r="F16" s="173">
        <f t="shared" si="0"/>
        <v>13378.96</v>
      </c>
    </row>
    <row r="17" spans="1:6" s="174" customFormat="1" ht="15.75" customHeight="1" x14ac:dyDescent="0.2">
      <c r="A17" s="171">
        <v>6</v>
      </c>
      <c r="B17" s="172" t="s">
        <v>88</v>
      </c>
      <c r="C17" s="173">
        <v>5000</v>
      </c>
      <c r="D17" s="173">
        <v>580</v>
      </c>
      <c r="E17" s="173">
        <f t="shared" si="1"/>
        <v>11.600000000000001</v>
      </c>
      <c r="F17" s="173">
        <f t="shared" si="0"/>
        <v>5580</v>
      </c>
    </row>
    <row r="18" spans="1:6" s="174" customFormat="1" ht="15.75" customHeight="1" x14ac:dyDescent="0.2">
      <c r="A18" s="171" t="s">
        <v>831</v>
      </c>
      <c r="B18" s="172" t="s">
        <v>830</v>
      </c>
      <c r="C18" s="173">
        <v>0</v>
      </c>
      <c r="D18" s="251">
        <v>1621.04</v>
      </c>
      <c r="E18" s="176">
        <v>0</v>
      </c>
      <c r="F18" s="173">
        <f>C18+D18</f>
        <v>1621.04</v>
      </c>
    </row>
    <row r="19" spans="1:6" s="174" customFormat="1" ht="15.75" customHeight="1" thickBot="1" x14ac:dyDescent="0.25">
      <c r="A19" s="294" t="s">
        <v>758</v>
      </c>
      <c r="B19" s="295"/>
      <c r="C19" s="177">
        <v>1730541.28</v>
      </c>
      <c r="D19" s="177">
        <f t="shared" ref="D19:E19" si="2">SUM(D10:D18)-D13</f>
        <v>114765.17000000001</v>
      </c>
      <c r="E19" s="177">
        <f t="shared" si="2"/>
        <v>-53.624671621436349</v>
      </c>
      <c r="F19" s="177">
        <f>C19+D19</f>
        <v>1845306.45</v>
      </c>
    </row>
    <row r="20" spans="1:6" ht="26.25" customHeight="1" thickTop="1" thickBot="1" x14ac:dyDescent="0.3">
      <c r="A20" s="238" t="s">
        <v>104</v>
      </c>
      <c r="B20" s="241" t="s">
        <v>759</v>
      </c>
      <c r="C20" s="241" t="s">
        <v>760</v>
      </c>
      <c r="D20" s="241" t="s">
        <v>761</v>
      </c>
      <c r="E20" s="241" t="s">
        <v>802</v>
      </c>
      <c r="F20" s="241" t="s">
        <v>762</v>
      </c>
    </row>
    <row r="21" spans="1:6" ht="15.75" thickTop="1" x14ac:dyDescent="0.25">
      <c r="A21" s="244"/>
      <c r="B21" s="242" t="s">
        <v>763</v>
      </c>
      <c r="C21" s="243">
        <v>1730541.28</v>
      </c>
      <c r="D21" s="243">
        <f>113144.13+D81</f>
        <v>114765.17</v>
      </c>
      <c r="E21" s="243">
        <f>D21/C21*100</f>
        <v>6.6317499227756063</v>
      </c>
      <c r="F21" s="243">
        <f>C21+D21</f>
        <v>1845306.45</v>
      </c>
    </row>
    <row r="22" spans="1:6" x14ac:dyDescent="0.25">
      <c r="A22" s="244"/>
      <c r="B22" s="242" t="s">
        <v>832</v>
      </c>
      <c r="C22" s="243">
        <v>1730541.28</v>
      </c>
      <c r="D22" s="243">
        <f>113144.13</f>
        <v>113144.13</v>
      </c>
      <c r="E22" s="243">
        <f t="shared" ref="E22:E85" si="3">D22/C22*100</f>
        <v>6.5380774967702591</v>
      </c>
      <c r="F22" s="243">
        <v>1843685.41</v>
      </c>
    </row>
    <row r="23" spans="1:6" x14ac:dyDescent="0.25">
      <c r="A23" s="239" t="s">
        <v>764</v>
      </c>
      <c r="B23" s="239" t="s">
        <v>765</v>
      </c>
      <c r="C23" s="240">
        <v>134373.78</v>
      </c>
      <c r="D23" s="240">
        <v>0</v>
      </c>
      <c r="E23" s="253">
        <f t="shared" si="3"/>
        <v>0</v>
      </c>
      <c r="F23" s="240">
        <v>134373.78</v>
      </c>
    </row>
    <row r="24" spans="1:6" x14ac:dyDescent="0.25">
      <c r="A24" s="239" t="s">
        <v>766</v>
      </c>
      <c r="B24" s="239" t="s">
        <v>116</v>
      </c>
      <c r="C24" s="240">
        <v>124373.78</v>
      </c>
      <c r="D24" s="240">
        <v>7000</v>
      </c>
      <c r="E24" s="253">
        <f t="shared" si="3"/>
        <v>5.6281959107458182</v>
      </c>
      <c r="F24" s="240">
        <v>131373.78</v>
      </c>
    </row>
    <row r="25" spans="1:6" x14ac:dyDescent="0.25">
      <c r="A25" s="239" t="s">
        <v>195</v>
      </c>
      <c r="B25" s="239" t="s">
        <v>290</v>
      </c>
      <c r="C25" s="240">
        <v>124373.78</v>
      </c>
      <c r="D25" s="240">
        <v>7000</v>
      </c>
      <c r="E25" s="253">
        <f t="shared" si="3"/>
        <v>5.6281959107458182</v>
      </c>
      <c r="F25" s="240">
        <v>131373.78</v>
      </c>
    </row>
    <row r="26" spans="1:6" x14ac:dyDescent="0.25">
      <c r="A26" s="239" t="s">
        <v>767</v>
      </c>
      <c r="B26" s="239" t="s">
        <v>31</v>
      </c>
      <c r="C26" s="240">
        <v>124373.78</v>
      </c>
      <c r="D26" s="240">
        <v>7000</v>
      </c>
      <c r="E26" s="253">
        <f t="shared" si="3"/>
        <v>5.6281959107458182</v>
      </c>
      <c r="F26" s="240">
        <v>131373.78</v>
      </c>
    </row>
    <row r="27" spans="1:6" x14ac:dyDescent="0.25">
      <c r="A27" s="239" t="s">
        <v>768</v>
      </c>
      <c r="B27" s="239" t="s">
        <v>33</v>
      </c>
      <c r="C27" s="240">
        <v>123423.78</v>
      </c>
      <c r="D27" s="240">
        <v>7437.46</v>
      </c>
      <c r="E27" s="253">
        <f t="shared" si="3"/>
        <v>6.0259538315873975</v>
      </c>
      <c r="F27" s="240">
        <v>130861.24</v>
      </c>
    </row>
    <row r="28" spans="1:6" x14ac:dyDescent="0.25">
      <c r="A28" s="239" t="s">
        <v>769</v>
      </c>
      <c r="B28" s="239" t="s">
        <v>89</v>
      </c>
      <c r="C28" s="240">
        <v>950</v>
      </c>
      <c r="D28" s="240">
        <v>-437.46</v>
      </c>
      <c r="E28" s="253">
        <f t="shared" si="3"/>
        <v>-46.048421052631575</v>
      </c>
      <c r="F28" s="240">
        <v>512.54</v>
      </c>
    </row>
    <row r="29" spans="1:6" x14ac:dyDescent="0.25">
      <c r="A29" s="239" t="s">
        <v>770</v>
      </c>
      <c r="B29" s="239" t="s">
        <v>34</v>
      </c>
      <c r="C29" s="240">
        <v>0</v>
      </c>
      <c r="D29" s="240">
        <v>0</v>
      </c>
      <c r="E29" s="253">
        <v>0</v>
      </c>
      <c r="F29" s="240">
        <v>0</v>
      </c>
    </row>
    <row r="30" spans="1:6" x14ac:dyDescent="0.25">
      <c r="A30" s="239" t="s">
        <v>771</v>
      </c>
      <c r="B30" s="239" t="s">
        <v>74</v>
      </c>
      <c r="C30" s="240">
        <v>0</v>
      </c>
      <c r="D30" s="240">
        <v>0</v>
      </c>
      <c r="E30" s="253">
        <v>0</v>
      </c>
      <c r="F30" s="240">
        <v>0</v>
      </c>
    </row>
    <row r="31" spans="1:6" x14ac:dyDescent="0.25">
      <c r="A31" s="239" t="s">
        <v>772</v>
      </c>
      <c r="B31" s="239" t="s">
        <v>157</v>
      </c>
      <c r="C31" s="240">
        <v>0</v>
      </c>
      <c r="D31" s="240">
        <v>0</v>
      </c>
      <c r="E31" s="253">
        <v>0</v>
      </c>
      <c r="F31" s="240">
        <v>0</v>
      </c>
    </row>
    <row r="32" spans="1:6" x14ac:dyDescent="0.25">
      <c r="A32" s="239" t="s">
        <v>195</v>
      </c>
      <c r="B32" s="239" t="s">
        <v>290</v>
      </c>
      <c r="C32" s="240">
        <v>0</v>
      </c>
      <c r="D32" s="240">
        <v>0</v>
      </c>
      <c r="E32" s="253">
        <v>0</v>
      </c>
      <c r="F32" s="240">
        <v>0</v>
      </c>
    </row>
    <row r="33" spans="1:6" x14ac:dyDescent="0.25">
      <c r="A33" s="239" t="s">
        <v>770</v>
      </c>
      <c r="B33" s="239" t="s">
        <v>34</v>
      </c>
      <c r="C33" s="240">
        <v>0</v>
      </c>
      <c r="D33" s="240">
        <v>0</v>
      </c>
      <c r="E33" s="253">
        <v>0</v>
      </c>
      <c r="F33" s="240">
        <v>0</v>
      </c>
    </row>
    <row r="34" spans="1:6" x14ac:dyDescent="0.25">
      <c r="A34" s="239" t="s">
        <v>771</v>
      </c>
      <c r="B34" s="239" t="s">
        <v>74</v>
      </c>
      <c r="C34" s="240">
        <v>0</v>
      </c>
      <c r="D34" s="240">
        <v>0</v>
      </c>
      <c r="E34" s="253">
        <v>0</v>
      </c>
      <c r="F34" s="240">
        <v>0</v>
      </c>
    </row>
    <row r="35" spans="1:6" x14ac:dyDescent="0.25">
      <c r="A35" s="239" t="s">
        <v>773</v>
      </c>
      <c r="B35" s="239" t="s">
        <v>75</v>
      </c>
      <c r="C35" s="240">
        <v>0</v>
      </c>
      <c r="D35" s="240">
        <v>0</v>
      </c>
      <c r="E35" s="253">
        <v>0</v>
      </c>
      <c r="F35" s="240">
        <v>0</v>
      </c>
    </row>
    <row r="36" spans="1:6" x14ac:dyDescent="0.25">
      <c r="A36" s="239" t="s">
        <v>774</v>
      </c>
      <c r="B36" s="239" t="s">
        <v>775</v>
      </c>
      <c r="C36" s="240">
        <v>10000</v>
      </c>
      <c r="D36" s="240">
        <v>-7000</v>
      </c>
      <c r="E36" s="253">
        <f t="shared" si="3"/>
        <v>-70</v>
      </c>
      <c r="F36" s="240">
        <v>3000</v>
      </c>
    </row>
    <row r="37" spans="1:6" x14ac:dyDescent="0.25">
      <c r="A37" s="239" t="s">
        <v>195</v>
      </c>
      <c r="B37" s="239" t="s">
        <v>290</v>
      </c>
      <c r="C37" s="240">
        <v>10000</v>
      </c>
      <c r="D37" s="240">
        <v>-7000</v>
      </c>
      <c r="E37" s="253">
        <f t="shared" si="3"/>
        <v>-70</v>
      </c>
      <c r="F37" s="240">
        <v>3000</v>
      </c>
    </row>
    <row r="38" spans="1:6" x14ac:dyDescent="0.25">
      <c r="A38" s="239" t="s">
        <v>770</v>
      </c>
      <c r="B38" s="239" t="s">
        <v>34</v>
      </c>
      <c r="C38" s="240">
        <v>10000</v>
      </c>
      <c r="D38" s="240">
        <v>-7000</v>
      </c>
      <c r="E38" s="253">
        <f t="shared" si="3"/>
        <v>-70</v>
      </c>
      <c r="F38" s="240">
        <v>3000</v>
      </c>
    </row>
    <row r="39" spans="1:6" x14ac:dyDescent="0.25">
      <c r="A39" s="239" t="s">
        <v>771</v>
      </c>
      <c r="B39" s="239" t="s">
        <v>74</v>
      </c>
      <c r="C39" s="240">
        <v>10000</v>
      </c>
      <c r="D39" s="240">
        <v>-7000</v>
      </c>
      <c r="E39" s="253">
        <f t="shared" si="3"/>
        <v>-70</v>
      </c>
      <c r="F39" s="240">
        <v>3000</v>
      </c>
    </row>
    <row r="40" spans="1:6" ht="22.5" x14ac:dyDescent="0.25">
      <c r="A40" s="239" t="s">
        <v>776</v>
      </c>
      <c r="B40" s="239" t="s">
        <v>777</v>
      </c>
      <c r="C40" s="240">
        <v>1596167.5</v>
      </c>
      <c r="D40" s="240">
        <f>D46+D88+D94+D102+D98</f>
        <v>114765.17</v>
      </c>
      <c r="E40" s="253">
        <f t="shared" si="3"/>
        <v>7.1900455309358193</v>
      </c>
      <c r="F40" s="240">
        <f>C40+D40</f>
        <v>1710932.67</v>
      </c>
    </row>
    <row r="41" spans="1:6" x14ac:dyDescent="0.25">
      <c r="A41" s="239" t="s">
        <v>778</v>
      </c>
      <c r="B41" s="239" t="s">
        <v>158</v>
      </c>
      <c r="C41" s="240">
        <v>2142.5</v>
      </c>
      <c r="D41" s="240">
        <v>0</v>
      </c>
      <c r="E41" s="253">
        <f t="shared" si="3"/>
        <v>0</v>
      </c>
      <c r="F41" s="240">
        <v>2142.5</v>
      </c>
    </row>
    <row r="42" spans="1:6" x14ac:dyDescent="0.25">
      <c r="A42" s="239" t="s">
        <v>712</v>
      </c>
      <c r="B42" s="239" t="s">
        <v>779</v>
      </c>
      <c r="C42" s="240">
        <v>2142.5</v>
      </c>
      <c r="D42" s="240">
        <v>0</v>
      </c>
      <c r="E42" s="253">
        <f t="shared" si="3"/>
        <v>0</v>
      </c>
      <c r="F42" s="240">
        <v>2142.5</v>
      </c>
    </row>
    <row r="43" spans="1:6" x14ac:dyDescent="0.25">
      <c r="A43" s="239" t="s">
        <v>767</v>
      </c>
      <c r="B43" s="239" t="s">
        <v>31</v>
      </c>
      <c r="C43" s="240">
        <v>2142.5</v>
      </c>
      <c r="D43" s="240">
        <v>0</v>
      </c>
      <c r="E43" s="253">
        <f t="shared" si="3"/>
        <v>0</v>
      </c>
      <c r="F43" s="240">
        <v>2142.5</v>
      </c>
    </row>
    <row r="44" spans="1:6" x14ac:dyDescent="0.25">
      <c r="A44" s="239" t="s">
        <v>768</v>
      </c>
      <c r="B44" s="239" t="s">
        <v>33</v>
      </c>
      <c r="C44" s="240">
        <v>1212.5</v>
      </c>
      <c r="D44" s="240">
        <v>0</v>
      </c>
      <c r="E44" s="253">
        <f t="shared" si="3"/>
        <v>0</v>
      </c>
      <c r="F44" s="240">
        <v>1212.5</v>
      </c>
    </row>
    <row r="45" spans="1:6" x14ac:dyDescent="0.25">
      <c r="A45" s="239" t="s">
        <v>780</v>
      </c>
      <c r="B45" s="239" t="s">
        <v>709</v>
      </c>
      <c r="C45" s="240">
        <v>930</v>
      </c>
      <c r="D45" s="240">
        <v>0</v>
      </c>
      <c r="E45" s="253">
        <f t="shared" si="3"/>
        <v>0</v>
      </c>
      <c r="F45" s="240">
        <v>930</v>
      </c>
    </row>
    <row r="46" spans="1:6" x14ac:dyDescent="0.25">
      <c r="A46" s="239" t="s">
        <v>781</v>
      </c>
      <c r="B46" s="239" t="s">
        <v>159</v>
      </c>
      <c r="C46" s="240">
        <v>1578500</v>
      </c>
      <c r="D46" s="240">
        <f>D47+D55+D59+D67+D74+D82</f>
        <v>106280.17</v>
      </c>
      <c r="E46" s="253">
        <f t="shared" si="3"/>
        <v>6.7329851124485263</v>
      </c>
      <c r="F46" s="240">
        <f>C46+D46</f>
        <v>1684780.17</v>
      </c>
    </row>
    <row r="47" spans="1:6" x14ac:dyDescent="0.25">
      <c r="A47" s="239" t="s">
        <v>782</v>
      </c>
      <c r="B47" s="239" t="s">
        <v>783</v>
      </c>
      <c r="C47" s="240">
        <v>21000</v>
      </c>
      <c r="D47" s="240">
        <v>-18345</v>
      </c>
      <c r="E47" s="253">
        <f t="shared" si="3"/>
        <v>-87.357142857142861</v>
      </c>
      <c r="F47" s="240">
        <v>2655</v>
      </c>
    </row>
    <row r="48" spans="1:6" x14ac:dyDescent="0.25">
      <c r="A48" s="239" t="s">
        <v>767</v>
      </c>
      <c r="B48" s="239" t="s">
        <v>31</v>
      </c>
      <c r="C48" s="240">
        <v>17200</v>
      </c>
      <c r="D48" s="240">
        <v>-14905</v>
      </c>
      <c r="E48" s="253">
        <f t="shared" si="3"/>
        <v>-86.656976744186039</v>
      </c>
      <c r="F48" s="240">
        <v>2295</v>
      </c>
    </row>
    <row r="49" spans="1:6" x14ac:dyDescent="0.25">
      <c r="A49" s="239" t="s">
        <v>784</v>
      </c>
      <c r="B49" s="239" t="s">
        <v>32</v>
      </c>
      <c r="C49" s="240">
        <v>0</v>
      </c>
      <c r="D49" s="240">
        <v>0</v>
      </c>
      <c r="E49" s="253">
        <v>0</v>
      </c>
      <c r="F49" s="240">
        <v>0</v>
      </c>
    </row>
    <row r="50" spans="1:6" x14ac:dyDescent="0.25">
      <c r="A50" s="239" t="s">
        <v>768</v>
      </c>
      <c r="B50" s="239" t="s">
        <v>33</v>
      </c>
      <c r="C50" s="240">
        <v>16945</v>
      </c>
      <c r="D50" s="240">
        <v>-14700.56</v>
      </c>
      <c r="E50" s="253">
        <f t="shared" si="3"/>
        <v>-86.754558866922395</v>
      </c>
      <c r="F50" s="240">
        <v>2244.44</v>
      </c>
    </row>
    <row r="51" spans="1:6" x14ac:dyDescent="0.25">
      <c r="A51" s="239" t="s">
        <v>769</v>
      </c>
      <c r="B51" s="239" t="s">
        <v>89</v>
      </c>
      <c r="C51" s="240">
        <v>250</v>
      </c>
      <c r="D51" s="240">
        <v>-201.23</v>
      </c>
      <c r="E51" s="253">
        <f t="shared" si="3"/>
        <v>-80.49199999999999</v>
      </c>
      <c r="F51" s="240">
        <v>48.77</v>
      </c>
    </row>
    <row r="52" spans="1:6" x14ac:dyDescent="0.25">
      <c r="A52" s="239" t="s">
        <v>785</v>
      </c>
      <c r="B52" s="239" t="s">
        <v>786</v>
      </c>
      <c r="C52" s="240">
        <v>5</v>
      </c>
      <c r="D52" s="240">
        <v>-3.21</v>
      </c>
      <c r="E52" s="253">
        <f t="shared" si="3"/>
        <v>-64.2</v>
      </c>
      <c r="F52" s="240">
        <v>1.79</v>
      </c>
    </row>
    <row r="53" spans="1:6" x14ac:dyDescent="0.25">
      <c r="A53" s="239" t="s">
        <v>770</v>
      </c>
      <c r="B53" s="239" t="s">
        <v>34</v>
      </c>
      <c r="C53" s="240">
        <v>3800</v>
      </c>
      <c r="D53" s="240">
        <v>-3440</v>
      </c>
      <c r="E53" s="253">
        <f t="shared" si="3"/>
        <v>-90.526315789473685</v>
      </c>
      <c r="F53" s="240">
        <v>360</v>
      </c>
    </row>
    <row r="54" spans="1:6" x14ac:dyDescent="0.25">
      <c r="A54" s="239" t="s">
        <v>771</v>
      </c>
      <c r="B54" s="239" t="s">
        <v>74</v>
      </c>
      <c r="C54" s="240">
        <v>3800</v>
      </c>
      <c r="D54" s="240">
        <v>-3440</v>
      </c>
      <c r="E54" s="253">
        <f t="shared" si="3"/>
        <v>-90.526315789473685</v>
      </c>
      <c r="F54" s="240">
        <v>360</v>
      </c>
    </row>
    <row r="55" spans="1:6" x14ac:dyDescent="0.25">
      <c r="A55" s="239" t="s">
        <v>787</v>
      </c>
      <c r="B55" s="239" t="s">
        <v>788</v>
      </c>
      <c r="C55" s="240">
        <v>12500</v>
      </c>
      <c r="D55" s="240">
        <v>-4180</v>
      </c>
      <c r="E55" s="253">
        <f t="shared" si="3"/>
        <v>-33.44</v>
      </c>
      <c r="F55" s="240">
        <v>8320</v>
      </c>
    </row>
    <row r="56" spans="1:6" x14ac:dyDescent="0.25">
      <c r="A56" s="239" t="s">
        <v>767</v>
      </c>
      <c r="B56" s="239" t="s">
        <v>31</v>
      </c>
      <c r="C56" s="240">
        <v>12500</v>
      </c>
      <c r="D56" s="240">
        <v>-4180</v>
      </c>
      <c r="E56" s="253">
        <f t="shared" si="3"/>
        <v>-33.44</v>
      </c>
      <c r="F56" s="240">
        <v>8320</v>
      </c>
    </row>
    <row r="57" spans="1:6" x14ac:dyDescent="0.25">
      <c r="A57" s="239" t="s">
        <v>784</v>
      </c>
      <c r="B57" s="239" t="s">
        <v>32</v>
      </c>
      <c r="C57" s="240">
        <v>0</v>
      </c>
      <c r="D57" s="240">
        <v>200</v>
      </c>
      <c r="E57" s="253">
        <v>0</v>
      </c>
      <c r="F57" s="240">
        <v>200</v>
      </c>
    </row>
    <row r="58" spans="1:6" x14ac:dyDescent="0.25">
      <c r="A58" s="239" t="s">
        <v>768</v>
      </c>
      <c r="B58" s="239" t="s">
        <v>33</v>
      </c>
      <c r="C58" s="240">
        <v>12500</v>
      </c>
      <c r="D58" s="240">
        <v>-4380</v>
      </c>
      <c r="E58" s="253">
        <f t="shared" si="3"/>
        <v>-35.04</v>
      </c>
      <c r="F58" s="240">
        <v>8120</v>
      </c>
    </row>
    <row r="59" spans="1:6" x14ac:dyDescent="0.25">
      <c r="A59" s="239" t="s">
        <v>789</v>
      </c>
      <c r="B59" s="239" t="s">
        <v>790</v>
      </c>
      <c r="C59" s="240">
        <v>1500000</v>
      </c>
      <c r="D59" s="240">
        <v>130000</v>
      </c>
      <c r="E59" s="253">
        <f t="shared" si="3"/>
        <v>8.6666666666666679</v>
      </c>
      <c r="F59" s="240">
        <v>1630000</v>
      </c>
    </row>
    <row r="60" spans="1:6" x14ac:dyDescent="0.25">
      <c r="A60" s="239" t="s">
        <v>767</v>
      </c>
      <c r="B60" s="239" t="s">
        <v>31</v>
      </c>
      <c r="C60" s="240">
        <v>1499000</v>
      </c>
      <c r="D60" s="240">
        <v>130500</v>
      </c>
      <c r="E60" s="253">
        <f t="shared" si="3"/>
        <v>8.7058038692461643</v>
      </c>
      <c r="F60" s="240">
        <v>1629500</v>
      </c>
    </row>
    <row r="61" spans="1:6" x14ac:dyDescent="0.25">
      <c r="A61" s="239" t="s">
        <v>784</v>
      </c>
      <c r="B61" s="239" t="s">
        <v>32</v>
      </c>
      <c r="C61" s="240">
        <v>1493645</v>
      </c>
      <c r="D61" s="240">
        <v>128436.52</v>
      </c>
      <c r="E61" s="253">
        <f t="shared" si="3"/>
        <v>8.5988651921976107</v>
      </c>
      <c r="F61" s="240">
        <v>1622081.52</v>
      </c>
    </row>
    <row r="62" spans="1:6" x14ac:dyDescent="0.25">
      <c r="A62" s="239" t="s">
        <v>768</v>
      </c>
      <c r="B62" s="239" t="s">
        <v>33</v>
      </c>
      <c r="C62" s="240">
        <v>4920</v>
      </c>
      <c r="D62" s="240">
        <v>2192.48</v>
      </c>
      <c r="E62" s="253">
        <f t="shared" si="3"/>
        <v>44.56260162601626</v>
      </c>
      <c r="F62" s="240">
        <v>7112.48</v>
      </c>
    </row>
    <row r="63" spans="1:6" x14ac:dyDescent="0.25">
      <c r="A63" s="239" t="s">
        <v>785</v>
      </c>
      <c r="B63" s="239" t="s">
        <v>786</v>
      </c>
      <c r="C63" s="240">
        <v>435</v>
      </c>
      <c r="D63" s="240">
        <v>-129</v>
      </c>
      <c r="E63" s="253">
        <f t="shared" si="3"/>
        <v>-29.655172413793103</v>
      </c>
      <c r="F63" s="240">
        <v>306</v>
      </c>
    </row>
    <row r="64" spans="1:6" x14ac:dyDescent="0.25">
      <c r="A64" s="239" t="s">
        <v>770</v>
      </c>
      <c r="B64" s="239" t="s">
        <v>34</v>
      </c>
      <c r="C64" s="240">
        <v>1000</v>
      </c>
      <c r="D64" s="240">
        <v>-500</v>
      </c>
      <c r="E64" s="253">
        <f t="shared" si="3"/>
        <v>-50</v>
      </c>
      <c r="F64" s="240">
        <v>500</v>
      </c>
    </row>
    <row r="65" spans="1:6" x14ac:dyDescent="0.25">
      <c r="A65" s="239" t="s">
        <v>791</v>
      </c>
      <c r="B65" s="239" t="s">
        <v>35</v>
      </c>
      <c r="C65" s="240">
        <v>0</v>
      </c>
      <c r="D65" s="240">
        <v>0</v>
      </c>
      <c r="E65" s="253">
        <v>0</v>
      </c>
      <c r="F65" s="240">
        <v>0</v>
      </c>
    </row>
    <row r="66" spans="1:6" x14ac:dyDescent="0.25">
      <c r="A66" s="239" t="s">
        <v>771</v>
      </c>
      <c r="B66" s="239" t="s">
        <v>74</v>
      </c>
      <c r="C66" s="240">
        <v>1000</v>
      </c>
      <c r="D66" s="240">
        <v>-500</v>
      </c>
      <c r="E66" s="253">
        <f t="shared" si="3"/>
        <v>-50</v>
      </c>
      <c r="F66" s="240">
        <v>500</v>
      </c>
    </row>
    <row r="67" spans="1:6" x14ac:dyDescent="0.25">
      <c r="A67" s="239" t="s">
        <v>792</v>
      </c>
      <c r="B67" s="239" t="s">
        <v>793</v>
      </c>
      <c r="C67" s="240">
        <v>12000</v>
      </c>
      <c r="D67" s="240">
        <v>11225.17</v>
      </c>
      <c r="E67" s="253">
        <f t="shared" si="3"/>
        <v>93.543083333333328</v>
      </c>
      <c r="F67" s="240">
        <v>23225.17</v>
      </c>
    </row>
    <row r="68" spans="1:6" x14ac:dyDescent="0.25">
      <c r="A68" s="239" t="s">
        <v>767</v>
      </c>
      <c r="B68" s="239" t="s">
        <v>31</v>
      </c>
      <c r="C68" s="240">
        <v>6200</v>
      </c>
      <c r="D68" s="240">
        <v>-5051</v>
      </c>
      <c r="E68" s="253">
        <f t="shared" si="3"/>
        <v>-81.467741935483872</v>
      </c>
      <c r="F68" s="240">
        <v>1149</v>
      </c>
    </row>
    <row r="69" spans="1:6" x14ac:dyDescent="0.25">
      <c r="A69" s="239" t="s">
        <v>768</v>
      </c>
      <c r="B69" s="239" t="s">
        <v>33</v>
      </c>
      <c r="C69" s="240">
        <v>6200</v>
      </c>
      <c r="D69" s="240">
        <v>-5051</v>
      </c>
      <c r="E69" s="253">
        <f t="shared" si="3"/>
        <v>-81.467741935483872</v>
      </c>
      <c r="F69" s="240">
        <v>1149</v>
      </c>
    </row>
    <row r="70" spans="1:6" x14ac:dyDescent="0.25">
      <c r="A70" s="239" t="s">
        <v>769</v>
      </c>
      <c r="B70" s="239" t="s">
        <v>89</v>
      </c>
      <c r="C70" s="240">
        <v>0</v>
      </c>
      <c r="D70" s="240">
        <v>0</v>
      </c>
      <c r="E70" s="253">
        <v>0</v>
      </c>
      <c r="F70" s="240">
        <v>0</v>
      </c>
    </row>
    <row r="71" spans="1:6" x14ac:dyDescent="0.25">
      <c r="A71" s="239" t="s">
        <v>770</v>
      </c>
      <c r="B71" s="239" t="s">
        <v>34</v>
      </c>
      <c r="C71" s="240">
        <v>5800</v>
      </c>
      <c r="D71" s="240">
        <v>16276.17</v>
      </c>
      <c r="E71" s="253">
        <f t="shared" si="3"/>
        <v>280.62362068965518</v>
      </c>
      <c r="F71" s="240">
        <v>22076.17</v>
      </c>
    </row>
    <row r="72" spans="1:6" x14ac:dyDescent="0.25">
      <c r="A72" s="239" t="s">
        <v>771</v>
      </c>
      <c r="B72" s="239" t="s">
        <v>74</v>
      </c>
      <c r="C72" s="240">
        <v>5800</v>
      </c>
      <c r="D72" s="240">
        <v>16276.17</v>
      </c>
      <c r="E72" s="253">
        <f t="shared" si="3"/>
        <v>280.62362068965518</v>
      </c>
      <c r="F72" s="240">
        <v>22076.17</v>
      </c>
    </row>
    <row r="73" spans="1:6" x14ac:dyDescent="0.25">
      <c r="A73" s="239" t="s">
        <v>773</v>
      </c>
      <c r="B73" s="239" t="s">
        <v>75</v>
      </c>
      <c r="C73" s="240">
        <v>0</v>
      </c>
      <c r="D73" s="240">
        <v>0</v>
      </c>
      <c r="E73" s="253">
        <v>0</v>
      </c>
      <c r="F73" s="240">
        <v>0</v>
      </c>
    </row>
    <row r="74" spans="1:6" x14ac:dyDescent="0.25">
      <c r="A74" s="239" t="s">
        <v>794</v>
      </c>
      <c r="B74" s="239" t="s">
        <v>795</v>
      </c>
      <c r="C74" s="240">
        <v>28000</v>
      </c>
      <c r="D74" s="240">
        <v>-13000</v>
      </c>
      <c r="E74" s="253">
        <f t="shared" si="3"/>
        <v>-46.428571428571431</v>
      </c>
      <c r="F74" s="240">
        <v>15000</v>
      </c>
    </row>
    <row r="75" spans="1:6" x14ac:dyDescent="0.25">
      <c r="A75" s="239" t="s">
        <v>767</v>
      </c>
      <c r="B75" s="239" t="s">
        <v>31</v>
      </c>
      <c r="C75" s="240">
        <v>25000</v>
      </c>
      <c r="D75" s="240">
        <v>-21769.62</v>
      </c>
      <c r="E75" s="253">
        <f t="shared" si="3"/>
        <v>-87.078479999999985</v>
      </c>
      <c r="F75" s="240">
        <v>3230.38</v>
      </c>
    </row>
    <row r="76" spans="1:6" x14ac:dyDescent="0.25">
      <c r="A76" s="239" t="s">
        <v>784</v>
      </c>
      <c r="B76" s="239" t="s">
        <v>32</v>
      </c>
      <c r="C76" s="240">
        <v>0</v>
      </c>
      <c r="D76" s="240">
        <v>0</v>
      </c>
      <c r="E76" s="253">
        <v>0</v>
      </c>
      <c r="F76" s="240">
        <v>0</v>
      </c>
    </row>
    <row r="77" spans="1:6" x14ac:dyDescent="0.25">
      <c r="A77" s="239" t="s">
        <v>768</v>
      </c>
      <c r="B77" s="239" t="s">
        <v>33</v>
      </c>
      <c r="C77" s="240">
        <v>25000</v>
      </c>
      <c r="D77" s="240">
        <v>-21769.62</v>
      </c>
      <c r="E77" s="253">
        <f t="shared" si="3"/>
        <v>-87.078479999999985</v>
      </c>
      <c r="F77" s="240">
        <v>3230.38</v>
      </c>
    </row>
    <row r="78" spans="1:6" x14ac:dyDescent="0.25">
      <c r="A78" s="239" t="s">
        <v>770</v>
      </c>
      <c r="B78" s="239" t="s">
        <v>34</v>
      </c>
      <c r="C78" s="240">
        <v>3000</v>
      </c>
      <c r="D78" s="240">
        <v>7148.58</v>
      </c>
      <c r="E78" s="253">
        <f t="shared" si="3"/>
        <v>238.286</v>
      </c>
      <c r="F78" s="240">
        <v>10148.58</v>
      </c>
    </row>
    <row r="79" spans="1:6" x14ac:dyDescent="0.25">
      <c r="A79" s="239" t="s">
        <v>771</v>
      </c>
      <c r="B79" s="239" t="s">
        <v>74</v>
      </c>
      <c r="C79" s="240">
        <v>3000</v>
      </c>
      <c r="D79" s="240">
        <v>7148.58</v>
      </c>
      <c r="E79" s="253">
        <f t="shared" si="3"/>
        <v>238.286</v>
      </c>
      <c r="F79" s="240">
        <v>10148.58</v>
      </c>
    </row>
    <row r="80" spans="1:6" x14ac:dyDescent="0.25">
      <c r="A80" s="239" t="s">
        <v>773</v>
      </c>
      <c r="B80" s="239" t="s">
        <v>75</v>
      </c>
      <c r="C80" s="240">
        <v>0</v>
      </c>
      <c r="D80" s="240">
        <v>0</v>
      </c>
      <c r="E80" s="253">
        <v>0</v>
      </c>
      <c r="F80" s="240">
        <v>0</v>
      </c>
    </row>
    <row r="81" spans="1:6" x14ac:dyDescent="0.25">
      <c r="A81" s="248">
        <v>92</v>
      </c>
      <c r="B81" s="249" t="s">
        <v>829</v>
      </c>
      <c r="C81" s="250">
        <v>0</v>
      </c>
      <c r="D81" s="250">
        <v>1621.04</v>
      </c>
      <c r="E81" s="254">
        <v>0</v>
      </c>
      <c r="F81" s="250">
        <v>1621.04</v>
      </c>
    </row>
    <row r="82" spans="1:6" x14ac:dyDescent="0.25">
      <c r="A82" s="239" t="s">
        <v>796</v>
      </c>
      <c r="B82" s="239" t="s">
        <v>797</v>
      </c>
      <c r="C82" s="240">
        <v>5000</v>
      </c>
      <c r="D82" s="240">
        <v>580</v>
      </c>
      <c r="E82" s="253">
        <f t="shared" si="3"/>
        <v>11.600000000000001</v>
      </c>
      <c r="F82" s="240">
        <v>5580</v>
      </c>
    </row>
    <row r="83" spans="1:6" x14ac:dyDescent="0.25">
      <c r="A83" s="239" t="s">
        <v>767</v>
      </c>
      <c r="B83" s="239" t="s">
        <v>31</v>
      </c>
      <c r="C83" s="240">
        <v>3100</v>
      </c>
      <c r="D83" s="240">
        <v>-450</v>
      </c>
      <c r="E83" s="253">
        <f t="shared" si="3"/>
        <v>-14.516129032258066</v>
      </c>
      <c r="F83" s="240">
        <v>2650</v>
      </c>
    </row>
    <row r="84" spans="1:6" x14ac:dyDescent="0.25">
      <c r="A84" s="239" t="s">
        <v>768</v>
      </c>
      <c r="B84" s="239" t="s">
        <v>33</v>
      </c>
      <c r="C84" s="240">
        <v>3100</v>
      </c>
      <c r="D84" s="240">
        <v>-450</v>
      </c>
      <c r="E84" s="253">
        <f t="shared" si="3"/>
        <v>-14.516129032258066</v>
      </c>
      <c r="F84" s="240">
        <v>2650</v>
      </c>
    </row>
    <row r="85" spans="1:6" x14ac:dyDescent="0.25">
      <c r="A85" s="239" t="s">
        <v>770</v>
      </c>
      <c r="B85" s="239" t="s">
        <v>34</v>
      </c>
      <c r="C85" s="240">
        <v>1900</v>
      </c>
      <c r="D85" s="240">
        <v>1030</v>
      </c>
      <c r="E85" s="253">
        <f t="shared" si="3"/>
        <v>54.210526315789473</v>
      </c>
      <c r="F85" s="240">
        <v>2930</v>
      </c>
    </row>
    <row r="86" spans="1:6" x14ac:dyDescent="0.25">
      <c r="A86" s="239" t="s">
        <v>791</v>
      </c>
      <c r="B86" s="239" t="s">
        <v>35</v>
      </c>
      <c r="C86" s="240">
        <v>0</v>
      </c>
      <c r="D86" s="240">
        <v>0</v>
      </c>
      <c r="E86" s="253">
        <v>0</v>
      </c>
      <c r="F86" s="240">
        <v>0</v>
      </c>
    </row>
    <row r="87" spans="1:6" x14ac:dyDescent="0.25">
      <c r="A87" s="239" t="s">
        <v>771</v>
      </c>
      <c r="B87" s="239" t="s">
        <v>74</v>
      </c>
      <c r="C87" s="240">
        <v>1900</v>
      </c>
      <c r="D87" s="240">
        <v>1030</v>
      </c>
      <c r="E87" s="253">
        <f t="shared" ref="E87:E107" si="4">D87/C87*100</f>
        <v>54.210526315789473</v>
      </c>
      <c r="F87" s="240">
        <v>2930</v>
      </c>
    </row>
    <row r="88" spans="1:6" x14ac:dyDescent="0.25">
      <c r="A88" s="239" t="s">
        <v>798</v>
      </c>
      <c r="B88" s="239" t="s">
        <v>164</v>
      </c>
      <c r="C88" s="240">
        <v>1500</v>
      </c>
      <c r="D88" s="240">
        <v>1165</v>
      </c>
      <c r="E88" s="253">
        <f t="shared" si="4"/>
        <v>77.666666666666657</v>
      </c>
      <c r="F88" s="240">
        <v>2665</v>
      </c>
    </row>
    <row r="89" spans="1:6" x14ac:dyDescent="0.25">
      <c r="A89" s="239" t="s">
        <v>712</v>
      </c>
      <c r="B89" s="239" t="s">
        <v>779</v>
      </c>
      <c r="C89" s="240">
        <v>1500</v>
      </c>
      <c r="D89" s="240">
        <v>1165</v>
      </c>
      <c r="E89" s="253">
        <f t="shared" si="4"/>
        <v>77.666666666666657</v>
      </c>
      <c r="F89" s="240">
        <v>2665</v>
      </c>
    </row>
    <row r="90" spans="1:6" x14ac:dyDescent="0.25">
      <c r="A90" s="239" t="s">
        <v>767</v>
      </c>
      <c r="B90" s="239" t="s">
        <v>31</v>
      </c>
      <c r="C90" s="240">
        <v>1500</v>
      </c>
      <c r="D90" s="240">
        <v>495</v>
      </c>
      <c r="E90" s="253">
        <f t="shared" si="4"/>
        <v>33</v>
      </c>
      <c r="F90" s="240">
        <v>1995</v>
      </c>
    </row>
    <row r="91" spans="1:6" x14ac:dyDescent="0.25">
      <c r="A91" s="239" t="s">
        <v>768</v>
      </c>
      <c r="B91" s="239" t="s">
        <v>33</v>
      </c>
      <c r="C91" s="240">
        <v>1500</v>
      </c>
      <c r="D91" s="240">
        <v>495</v>
      </c>
      <c r="E91" s="253">
        <f t="shared" si="4"/>
        <v>33</v>
      </c>
      <c r="F91" s="240">
        <v>1995</v>
      </c>
    </row>
    <row r="92" spans="1:6" x14ac:dyDescent="0.25">
      <c r="A92" s="239" t="s">
        <v>770</v>
      </c>
      <c r="B92" s="239" t="s">
        <v>34</v>
      </c>
      <c r="C92" s="240">
        <v>0</v>
      </c>
      <c r="D92" s="240">
        <v>670</v>
      </c>
      <c r="E92" s="253">
        <v>0</v>
      </c>
      <c r="F92" s="240">
        <v>670</v>
      </c>
    </row>
    <row r="93" spans="1:6" x14ac:dyDescent="0.25">
      <c r="A93" s="239" t="s">
        <v>771</v>
      </c>
      <c r="B93" s="239" t="s">
        <v>74</v>
      </c>
      <c r="C93" s="240">
        <v>0</v>
      </c>
      <c r="D93" s="240">
        <v>670</v>
      </c>
      <c r="E93" s="253">
        <v>0</v>
      </c>
      <c r="F93" s="240">
        <v>670</v>
      </c>
    </row>
    <row r="94" spans="1:6" x14ac:dyDescent="0.25">
      <c r="A94" s="239" t="s">
        <v>799</v>
      </c>
      <c r="B94" s="239" t="s">
        <v>165</v>
      </c>
      <c r="C94" s="240">
        <v>0</v>
      </c>
      <c r="D94" s="240">
        <v>20</v>
      </c>
      <c r="E94" s="253">
        <v>0</v>
      </c>
      <c r="F94" s="240">
        <v>20</v>
      </c>
    </row>
    <row r="95" spans="1:6" x14ac:dyDescent="0.25">
      <c r="A95" s="239" t="s">
        <v>712</v>
      </c>
      <c r="B95" s="239" t="s">
        <v>779</v>
      </c>
      <c r="C95" s="240">
        <v>0</v>
      </c>
      <c r="D95" s="240">
        <v>20</v>
      </c>
      <c r="E95" s="253">
        <v>0</v>
      </c>
      <c r="F95" s="240">
        <v>20</v>
      </c>
    </row>
    <row r="96" spans="1:6" x14ac:dyDescent="0.25">
      <c r="A96" s="239" t="s">
        <v>767</v>
      </c>
      <c r="B96" s="239" t="s">
        <v>31</v>
      </c>
      <c r="C96" s="240">
        <v>0</v>
      </c>
      <c r="D96" s="240">
        <v>20</v>
      </c>
      <c r="E96" s="253">
        <v>0</v>
      </c>
      <c r="F96" s="240">
        <v>20</v>
      </c>
    </row>
    <row r="97" spans="1:6" x14ac:dyDescent="0.25">
      <c r="A97" s="239" t="s">
        <v>768</v>
      </c>
      <c r="B97" s="239" t="s">
        <v>33</v>
      </c>
      <c r="C97" s="240">
        <v>0</v>
      </c>
      <c r="D97" s="240">
        <v>20</v>
      </c>
      <c r="E97" s="253">
        <v>0</v>
      </c>
      <c r="F97" s="240">
        <v>20</v>
      </c>
    </row>
    <row r="98" spans="1:6" x14ac:dyDescent="0.25">
      <c r="A98" s="239" t="s">
        <v>800</v>
      </c>
      <c r="B98" s="239" t="s">
        <v>166</v>
      </c>
      <c r="C98" s="240">
        <v>275</v>
      </c>
      <c r="D98" s="240">
        <v>0</v>
      </c>
      <c r="E98" s="253">
        <f t="shared" si="4"/>
        <v>0</v>
      </c>
      <c r="F98" s="240">
        <v>275</v>
      </c>
    </row>
    <row r="99" spans="1:6" x14ac:dyDescent="0.25">
      <c r="A99" s="239" t="s">
        <v>712</v>
      </c>
      <c r="B99" s="239" t="s">
        <v>779</v>
      </c>
      <c r="C99" s="240">
        <v>275</v>
      </c>
      <c r="D99" s="240">
        <v>0</v>
      </c>
      <c r="E99" s="253">
        <f t="shared" si="4"/>
        <v>0</v>
      </c>
      <c r="F99" s="240">
        <v>275</v>
      </c>
    </row>
    <row r="100" spans="1:6" x14ac:dyDescent="0.25">
      <c r="A100" s="239" t="s">
        <v>767</v>
      </c>
      <c r="B100" s="239" t="s">
        <v>31</v>
      </c>
      <c r="C100" s="240">
        <v>275</v>
      </c>
      <c r="D100" s="240">
        <v>0</v>
      </c>
      <c r="E100" s="253">
        <f t="shared" si="4"/>
        <v>0</v>
      </c>
      <c r="F100" s="240">
        <v>275</v>
      </c>
    </row>
    <row r="101" spans="1:6" x14ac:dyDescent="0.25">
      <c r="A101" s="239" t="s">
        <v>768</v>
      </c>
      <c r="B101" s="239" t="s">
        <v>33</v>
      </c>
      <c r="C101" s="240">
        <v>275</v>
      </c>
      <c r="D101" s="240">
        <v>0</v>
      </c>
      <c r="E101" s="253">
        <f t="shared" si="4"/>
        <v>0</v>
      </c>
      <c r="F101" s="240">
        <v>275</v>
      </c>
    </row>
    <row r="102" spans="1:6" x14ac:dyDescent="0.25">
      <c r="A102" s="239" t="s">
        <v>801</v>
      </c>
      <c r="B102" s="239" t="s">
        <v>167</v>
      </c>
      <c r="C102" s="240">
        <v>13750</v>
      </c>
      <c r="D102" s="240">
        <v>7300</v>
      </c>
      <c r="E102" s="253">
        <f t="shared" si="4"/>
        <v>53.090909090909086</v>
      </c>
      <c r="F102" s="240">
        <v>21050</v>
      </c>
    </row>
    <row r="103" spans="1:6" x14ac:dyDescent="0.25">
      <c r="A103" s="239" t="s">
        <v>712</v>
      </c>
      <c r="B103" s="239" t="s">
        <v>779</v>
      </c>
      <c r="C103" s="240">
        <v>13750</v>
      </c>
      <c r="D103" s="240">
        <v>7300</v>
      </c>
      <c r="E103" s="253">
        <f t="shared" si="4"/>
        <v>53.090909090909086</v>
      </c>
      <c r="F103" s="240">
        <v>21050</v>
      </c>
    </row>
    <row r="104" spans="1:6" x14ac:dyDescent="0.25">
      <c r="A104" s="239" t="s">
        <v>767</v>
      </c>
      <c r="B104" s="239" t="s">
        <v>31</v>
      </c>
      <c r="C104" s="240">
        <v>10250</v>
      </c>
      <c r="D104" s="240">
        <v>7300</v>
      </c>
      <c r="E104" s="253">
        <f t="shared" si="4"/>
        <v>71.219512195121951</v>
      </c>
      <c r="F104" s="240">
        <v>17550</v>
      </c>
    </row>
    <row r="105" spans="1:6" x14ac:dyDescent="0.25">
      <c r="A105" s="239" t="s">
        <v>768</v>
      </c>
      <c r="B105" s="239" t="s">
        <v>33</v>
      </c>
      <c r="C105" s="240">
        <v>10250</v>
      </c>
      <c r="D105" s="240">
        <v>7300</v>
      </c>
      <c r="E105" s="253">
        <f t="shared" si="4"/>
        <v>71.219512195121951</v>
      </c>
      <c r="F105" s="240">
        <v>17550</v>
      </c>
    </row>
    <row r="106" spans="1:6" x14ac:dyDescent="0.25">
      <c r="A106" s="239" t="s">
        <v>770</v>
      </c>
      <c r="B106" s="239" t="s">
        <v>34</v>
      </c>
      <c r="C106" s="240">
        <v>3500</v>
      </c>
      <c r="D106" s="240">
        <v>0</v>
      </c>
      <c r="E106" s="253">
        <f t="shared" si="4"/>
        <v>0</v>
      </c>
      <c r="F106" s="240">
        <v>3500</v>
      </c>
    </row>
    <row r="107" spans="1:6" x14ac:dyDescent="0.25">
      <c r="A107" s="239" t="s">
        <v>771</v>
      </c>
      <c r="B107" s="239" t="s">
        <v>74</v>
      </c>
      <c r="C107" s="240">
        <v>3500</v>
      </c>
      <c r="D107" s="240">
        <v>0</v>
      </c>
      <c r="E107" s="253">
        <f t="shared" si="4"/>
        <v>0</v>
      </c>
      <c r="F107" s="240">
        <v>3500</v>
      </c>
    </row>
  </sheetData>
  <mergeCells count="5">
    <mergeCell ref="A2:E2"/>
    <mergeCell ref="A19:B19"/>
    <mergeCell ref="A7:F7"/>
    <mergeCell ref="A8:F8"/>
    <mergeCell ref="A9:F9"/>
  </mergeCells>
  <pageMargins left="0.7" right="0.7" top="0.75" bottom="0.75" header="0.3" footer="0.3"/>
  <pageSetup paperSize="9" scale="74" fitToHeight="0" orientation="landscape" horizontalDpi="4294967293" r:id="rId1"/>
  <rowBreaks count="2" manualBreakCount="2">
    <brk id="39" max="5" man="1"/>
    <brk id="81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45C9-7B1E-46D6-8FEE-A0822FD4584D}">
  <sheetPr>
    <pageSetUpPr fitToPage="1"/>
  </sheetPr>
  <dimension ref="A1:M766"/>
  <sheetViews>
    <sheetView zoomScaleNormal="100" workbookViewId="0">
      <selection activeCell="A2" sqref="A2"/>
    </sheetView>
  </sheetViews>
  <sheetFormatPr defaultRowHeight="15" x14ac:dyDescent="0.25"/>
  <cols>
    <col min="1" max="1" width="10.7109375" style="88" customWidth="1"/>
    <col min="2" max="2" width="9.42578125" style="88" customWidth="1"/>
    <col min="3" max="3" width="49.5703125" style="89" customWidth="1"/>
    <col min="4" max="5" width="13.140625" style="88" customWidth="1"/>
    <col min="6" max="6" width="13.42578125" style="88" customWidth="1"/>
    <col min="7" max="7" width="13.140625" style="245" customWidth="1"/>
    <col min="8" max="8" width="21.140625" style="245" customWidth="1"/>
    <col min="9" max="9" width="9.140625" style="245"/>
    <col min="10" max="10" width="29" style="245" customWidth="1"/>
    <col min="11" max="13" width="9.140625" style="245"/>
  </cols>
  <sheetData>
    <row r="1" spans="1:6" ht="15.75" x14ac:dyDescent="0.25">
      <c r="A1" s="86" t="s">
        <v>170</v>
      </c>
      <c r="B1" s="87"/>
      <c r="C1" s="88"/>
      <c r="D1" s="89" t="s">
        <v>171</v>
      </c>
      <c r="E1" s="89"/>
    </row>
    <row r="2" spans="1:6" ht="15.75" x14ac:dyDescent="0.25">
      <c r="A2" s="86" t="s">
        <v>172</v>
      </c>
      <c r="B2" s="87"/>
      <c r="C2" s="88"/>
      <c r="D2" s="89" t="s">
        <v>173</v>
      </c>
      <c r="E2" s="89"/>
    </row>
    <row r="3" spans="1:6" ht="15.75" x14ac:dyDescent="0.25">
      <c r="A3" s="86" t="s">
        <v>174</v>
      </c>
      <c r="B3" s="87"/>
      <c r="C3" s="88"/>
      <c r="D3" s="89" t="s">
        <v>175</v>
      </c>
      <c r="E3" s="89"/>
    </row>
    <row r="4" spans="1:6" ht="15.75" x14ac:dyDescent="0.25">
      <c r="A4" s="86" t="s">
        <v>176</v>
      </c>
      <c r="B4" s="87"/>
      <c r="C4" s="88"/>
      <c r="D4" s="89" t="s">
        <v>177</v>
      </c>
      <c r="E4" s="89"/>
    </row>
    <row r="5" spans="1:6" x14ac:dyDescent="0.25">
      <c r="A5" s="87"/>
      <c r="B5" s="87"/>
      <c r="C5" s="88"/>
      <c r="D5" s="89" t="s">
        <v>178</v>
      </c>
      <c r="E5" s="89"/>
    </row>
    <row r="6" spans="1:6" ht="15.75" x14ac:dyDescent="0.25">
      <c r="A6" s="90" t="s">
        <v>179</v>
      </c>
      <c r="B6" s="91" t="s">
        <v>728</v>
      </c>
      <c r="C6" s="88"/>
      <c r="D6" s="89" t="s">
        <v>180</v>
      </c>
      <c r="E6" s="89"/>
      <c r="F6" s="89"/>
    </row>
    <row r="7" spans="1:6" ht="15.75" x14ac:dyDescent="0.25">
      <c r="A7" s="90" t="s">
        <v>181</v>
      </c>
      <c r="B7" s="92" t="s">
        <v>803</v>
      </c>
      <c r="D7" s="93" t="s">
        <v>98</v>
      </c>
      <c r="E7" s="94" t="s">
        <v>102</v>
      </c>
      <c r="F7" s="89"/>
    </row>
    <row r="8" spans="1:6" ht="15.75" x14ac:dyDescent="0.25">
      <c r="A8" s="90"/>
      <c r="B8" s="92"/>
      <c r="D8" s="93" t="s">
        <v>100</v>
      </c>
      <c r="E8" s="94" t="s">
        <v>103</v>
      </c>
      <c r="F8" s="89"/>
    </row>
    <row r="9" spans="1:6" ht="15.75" x14ac:dyDescent="0.25">
      <c r="A9" s="90"/>
      <c r="B9" s="92"/>
      <c r="D9" s="89" t="s">
        <v>182</v>
      </c>
      <c r="E9" s="89"/>
      <c r="F9" s="89" t="s">
        <v>183</v>
      </c>
    </row>
    <row r="10" spans="1:6" ht="15.75" x14ac:dyDescent="0.25">
      <c r="A10" s="90"/>
      <c r="B10" s="92"/>
      <c r="D10" s="89"/>
      <c r="E10" s="89"/>
      <c r="F10" s="89" t="s">
        <v>184</v>
      </c>
    </row>
    <row r="11" spans="1:6" ht="15.75" x14ac:dyDescent="0.25">
      <c r="A11" s="90"/>
      <c r="B11" s="92"/>
    </row>
    <row r="12" spans="1:6" ht="15.75" x14ac:dyDescent="0.25">
      <c r="A12" s="90"/>
      <c r="F12" s="89"/>
    </row>
    <row r="13" spans="1:6" ht="30.75" customHeight="1" x14ac:dyDescent="0.3">
      <c r="A13" s="95"/>
      <c r="C13" s="317" t="s">
        <v>804</v>
      </c>
      <c r="D13" s="317"/>
      <c r="F13" s="91"/>
    </row>
    <row r="14" spans="1:6" ht="19.5" x14ac:dyDescent="0.3">
      <c r="A14" s="95"/>
      <c r="C14" s="87"/>
    </row>
    <row r="15" spans="1:6" ht="36.75" x14ac:dyDescent="0.25">
      <c r="A15" s="96" t="s">
        <v>185</v>
      </c>
      <c r="B15" s="309" t="s">
        <v>186</v>
      </c>
      <c r="C15" s="309"/>
      <c r="D15" s="97">
        <v>20950883747</v>
      </c>
      <c r="E15" s="97"/>
    </row>
    <row r="16" spans="1:6" ht="15" customHeight="1" x14ac:dyDescent="0.25">
      <c r="A16" s="310" t="s">
        <v>187</v>
      </c>
      <c r="B16" s="310" t="s">
        <v>188</v>
      </c>
      <c r="C16" s="310" t="s">
        <v>189</v>
      </c>
      <c r="D16" s="316" t="s">
        <v>190</v>
      </c>
      <c r="E16" s="314" t="s">
        <v>729</v>
      </c>
      <c r="F16" s="314" t="s">
        <v>730</v>
      </c>
    </row>
    <row r="17" spans="1:6" ht="30" customHeight="1" x14ac:dyDescent="0.25">
      <c r="A17" s="310"/>
      <c r="B17" s="310"/>
      <c r="C17" s="310"/>
      <c r="D17" s="316"/>
      <c r="E17" s="314"/>
      <c r="F17" s="314"/>
    </row>
    <row r="18" spans="1:6" x14ac:dyDescent="0.25">
      <c r="A18" s="98"/>
      <c r="B18" s="99" t="s">
        <v>191</v>
      </c>
      <c r="C18" s="98" t="s">
        <v>192</v>
      </c>
      <c r="D18" s="100">
        <v>1730541.28</v>
      </c>
      <c r="E18" s="100">
        <f>E19+E20</f>
        <v>114765.17</v>
      </c>
      <c r="F18" s="100">
        <f>D18+E18</f>
        <v>1845306.45</v>
      </c>
    </row>
    <row r="19" spans="1:6" x14ac:dyDescent="0.25">
      <c r="A19" s="315" t="s">
        <v>193</v>
      </c>
      <c r="B19" s="315"/>
      <c r="C19" s="315"/>
      <c r="D19" s="100">
        <v>152041.28000000003</v>
      </c>
      <c r="E19" s="100">
        <f>E21+E29</f>
        <v>8485</v>
      </c>
      <c r="F19" s="100">
        <f t="shared" ref="F19:F83" si="0">D19+E19</f>
        <v>160526.28000000003</v>
      </c>
    </row>
    <row r="20" spans="1:6" x14ac:dyDescent="0.25">
      <c r="A20" s="315" t="s">
        <v>194</v>
      </c>
      <c r="B20" s="315"/>
      <c r="C20" s="315"/>
      <c r="D20" s="100">
        <v>1578500</v>
      </c>
      <c r="E20" s="100">
        <f>E45</f>
        <v>106280.17</v>
      </c>
      <c r="F20" s="100">
        <f t="shared" si="0"/>
        <v>1684780.17</v>
      </c>
    </row>
    <row r="21" spans="1:6" ht="15" customHeight="1" x14ac:dyDescent="0.25">
      <c r="A21" s="215" t="s">
        <v>195</v>
      </c>
      <c r="B21" s="216"/>
      <c r="C21" s="216" t="s">
        <v>196</v>
      </c>
      <c r="D21" s="217">
        <v>134373.78000000003</v>
      </c>
      <c r="E21" s="217">
        <f t="shared" ref="E21" si="1">E22</f>
        <v>0</v>
      </c>
      <c r="F21" s="217">
        <f t="shared" si="0"/>
        <v>134373.78000000003</v>
      </c>
    </row>
    <row r="22" spans="1:6" ht="15" customHeight="1" x14ac:dyDescent="0.25">
      <c r="A22" s="213"/>
      <c r="B22" s="218">
        <v>6</v>
      </c>
      <c r="C22" s="109" t="s">
        <v>25</v>
      </c>
      <c r="D22" s="219">
        <v>134373.78000000003</v>
      </c>
      <c r="E22" s="219">
        <f>E23</f>
        <v>0</v>
      </c>
      <c r="F22" s="219">
        <f t="shared" si="0"/>
        <v>134373.78000000003</v>
      </c>
    </row>
    <row r="23" spans="1:6" ht="32.25" customHeight="1" x14ac:dyDescent="0.25">
      <c r="A23" s="213"/>
      <c r="B23" s="218">
        <v>67</v>
      </c>
      <c r="C23" s="220" t="s">
        <v>62</v>
      </c>
      <c r="D23" s="219">
        <v>134373.78000000003</v>
      </c>
      <c r="E23" s="219">
        <f>E24</f>
        <v>0</v>
      </c>
      <c r="F23" s="219">
        <f t="shared" si="0"/>
        <v>134373.78000000003</v>
      </c>
    </row>
    <row r="24" spans="1:6" ht="30" x14ac:dyDescent="0.25">
      <c r="A24" s="213"/>
      <c r="B24" s="218">
        <v>671</v>
      </c>
      <c r="C24" s="220" t="s">
        <v>714</v>
      </c>
      <c r="D24" s="219">
        <v>134373.78000000003</v>
      </c>
      <c r="E24" s="219">
        <f>E25+E27</f>
        <v>0</v>
      </c>
      <c r="F24" s="219">
        <f t="shared" si="0"/>
        <v>134373.78000000003</v>
      </c>
    </row>
    <row r="25" spans="1:6" ht="27.75" customHeight="1" x14ac:dyDescent="0.25">
      <c r="A25" s="213"/>
      <c r="B25" s="218">
        <v>6711</v>
      </c>
      <c r="C25" s="220" t="s">
        <v>715</v>
      </c>
      <c r="D25" s="214">
        <v>124373.78</v>
      </c>
      <c r="E25" s="214">
        <f>E26</f>
        <v>7000</v>
      </c>
      <c r="F25" s="214">
        <f t="shared" si="0"/>
        <v>131373.78</v>
      </c>
    </row>
    <row r="26" spans="1:6" ht="30" x14ac:dyDescent="0.25">
      <c r="A26" s="103"/>
      <c r="B26" s="212">
        <v>671110</v>
      </c>
      <c r="C26" s="221" t="s">
        <v>197</v>
      </c>
      <c r="D26" s="102">
        <v>124373.78</v>
      </c>
      <c r="E26" s="102">
        <v>7000</v>
      </c>
      <c r="F26" s="102">
        <f t="shared" si="0"/>
        <v>131373.78</v>
      </c>
    </row>
    <row r="27" spans="1:6" ht="30" x14ac:dyDescent="0.25">
      <c r="A27" s="103"/>
      <c r="B27" s="213">
        <v>6712</v>
      </c>
      <c r="C27" s="220" t="s">
        <v>719</v>
      </c>
      <c r="D27" s="214">
        <v>10000</v>
      </c>
      <c r="E27" s="214">
        <f>E28</f>
        <v>-7000</v>
      </c>
      <c r="F27" s="214">
        <f t="shared" si="0"/>
        <v>3000</v>
      </c>
    </row>
    <row r="28" spans="1:6" x14ac:dyDescent="0.25">
      <c r="A28" s="103"/>
      <c r="B28" s="212">
        <v>671210</v>
      </c>
      <c r="C28" s="221" t="s">
        <v>198</v>
      </c>
      <c r="D28" s="102">
        <v>10000</v>
      </c>
      <c r="E28" s="102">
        <v>-7000</v>
      </c>
      <c r="F28" s="102">
        <f t="shared" si="0"/>
        <v>3000</v>
      </c>
    </row>
    <row r="29" spans="1:6" ht="15" customHeight="1" x14ac:dyDescent="0.25">
      <c r="A29" s="215" t="s">
        <v>712</v>
      </c>
      <c r="B29" s="222"/>
      <c r="C29" s="222" t="s">
        <v>713</v>
      </c>
      <c r="D29" s="224">
        <v>17667.5</v>
      </c>
      <c r="E29" s="224">
        <f>E30</f>
        <v>8485</v>
      </c>
      <c r="F29" s="224">
        <f t="shared" si="0"/>
        <v>26152.5</v>
      </c>
    </row>
    <row r="30" spans="1:6" ht="15" customHeight="1" x14ac:dyDescent="0.25">
      <c r="A30" s="213"/>
      <c r="B30" s="218">
        <v>6</v>
      </c>
      <c r="C30" s="109" t="s">
        <v>25</v>
      </c>
      <c r="D30" s="219">
        <v>17667.5</v>
      </c>
      <c r="E30" s="219">
        <f>E31</f>
        <v>8485</v>
      </c>
      <c r="F30" s="219">
        <f t="shared" si="0"/>
        <v>26152.5</v>
      </c>
    </row>
    <row r="31" spans="1:6" ht="32.25" customHeight="1" x14ac:dyDescent="0.25">
      <c r="A31" s="213"/>
      <c r="B31" s="218">
        <v>67</v>
      </c>
      <c r="C31" s="220" t="s">
        <v>62</v>
      </c>
      <c r="D31" s="219">
        <v>17667.5</v>
      </c>
      <c r="E31" s="219">
        <f>E32</f>
        <v>8485</v>
      </c>
      <c r="F31" s="219">
        <f t="shared" si="0"/>
        <v>26152.5</v>
      </c>
    </row>
    <row r="32" spans="1:6" ht="30" x14ac:dyDescent="0.25">
      <c r="A32" s="213"/>
      <c r="B32" s="218">
        <v>671</v>
      </c>
      <c r="C32" s="220" t="s">
        <v>714</v>
      </c>
      <c r="D32" s="219">
        <v>17667.5</v>
      </c>
      <c r="E32" s="219">
        <f>E33+E38</f>
        <v>8485</v>
      </c>
      <c r="F32" s="219">
        <f t="shared" si="0"/>
        <v>26152.5</v>
      </c>
    </row>
    <row r="33" spans="1:13" ht="25.5" customHeight="1" x14ac:dyDescent="0.25">
      <c r="A33" s="213"/>
      <c r="B33" s="218">
        <v>6711</v>
      </c>
      <c r="C33" s="220" t="s">
        <v>715</v>
      </c>
      <c r="D33" s="219">
        <v>14167.5</v>
      </c>
      <c r="E33" s="219">
        <f>SUM(E34:E37)</f>
        <v>7815</v>
      </c>
      <c r="F33" s="219">
        <f t="shared" si="0"/>
        <v>21982.5</v>
      </c>
    </row>
    <row r="34" spans="1:13" x14ac:dyDescent="0.25">
      <c r="A34" s="103"/>
      <c r="B34" s="117">
        <v>671111</v>
      </c>
      <c r="C34" s="116" t="s">
        <v>199</v>
      </c>
      <c r="D34" s="102">
        <v>10705</v>
      </c>
      <c r="E34" s="102">
        <v>6020</v>
      </c>
      <c r="F34" s="102">
        <f t="shared" si="0"/>
        <v>16725</v>
      </c>
    </row>
    <row r="35" spans="1:13" x14ac:dyDescent="0.25">
      <c r="A35" s="103"/>
      <c r="B35" s="117">
        <v>671112</v>
      </c>
      <c r="C35" s="116" t="s">
        <v>200</v>
      </c>
      <c r="D35" s="102">
        <v>750</v>
      </c>
      <c r="E35" s="102">
        <v>1300</v>
      </c>
      <c r="F35" s="102">
        <f t="shared" si="0"/>
        <v>2050</v>
      </c>
    </row>
    <row r="36" spans="1:13" x14ac:dyDescent="0.25">
      <c r="A36" s="103"/>
      <c r="B36" s="117">
        <v>671113</v>
      </c>
      <c r="C36" s="116" t="s">
        <v>201</v>
      </c>
      <c r="D36" s="102">
        <v>1212.5</v>
      </c>
      <c r="E36" s="102">
        <v>0</v>
      </c>
      <c r="F36" s="102">
        <f t="shared" si="0"/>
        <v>1212.5</v>
      </c>
    </row>
    <row r="37" spans="1:13" x14ac:dyDescent="0.25">
      <c r="A37" s="103"/>
      <c r="B37" s="117">
        <v>671119</v>
      </c>
      <c r="C37" s="116" t="s">
        <v>202</v>
      </c>
      <c r="D37" s="102">
        <v>1500</v>
      </c>
      <c r="E37" s="102">
        <v>495</v>
      </c>
      <c r="F37" s="102">
        <f t="shared" si="0"/>
        <v>1995</v>
      </c>
    </row>
    <row r="38" spans="1:13" ht="30" x14ac:dyDescent="0.25">
      <c r="A38" s="103"/>
      <c r="B38" s="213">
        <v>6712</v>
      </c>
      <c r="C38" s="220" t="s">
        <v>719</v>
      </c>
      <c r="D38" s="214">
        <v>3500</v>
      </c>
      <c r="E38" s="214">
        <f>E39</f>
        <v>670</v>
      </c>
      <c r="F38" s="214">
        <f t="shared" si="0"/>
        <v>4170</v>
      </c>
    </row>
    <row r="39" spans="1:13" x14ac:dyDescent="0.25">
      <c r="A39" s="101"/>
      <c r="B39" s="117">
        <v>671211</v>
      </c>
      <c r="C39" s="116" t="s">
        <v>685</v>
      </c>
      <c r="D39" s="102">
        <v>3500</v>
      </c>
      <c r="E39" s="102">
        <v>670</v>
      </c>
      <c r="F39" s="102">
        <f t="shared" si="0"/>
        <v>4170</v>
      </c>
    </row>
    <row r="40" spans="1:13" x14ac:dyDescent="0.25">
      <c r="A40" s="120"/>
      <c r="B40" s="110">
        <v>9</v>
      </c>
      <c r="C40" s="109" t="s">
        <v>65</v>
      </c>
      <c r="D40" s="111">
        <v>0</v>
      </c>
      <c r="E40" s="111">
        <v>0</v>
      </c>
      <c r="F40" s="111">
        <f t="shared" si="0"/>
        <v>0</v>
      </c>
    </row>
    <row r="41" spans="1:13" x14ac:dyDescent="0.25">
      <c r="A41" s="120"/>
      <c r="B41" s="110">
        <v>92</v>
      </c>
      <c r="C41" s="109" t="s">
        <v>66</v>
      </c>
      <c r="D41" s="111">
        <v>0</v>
      </c>
      <c r="E41" s="111">
        <v>0</v>
      </c>
      <c r="F41" s="111">
        <f t="shared" si="0"/>
        <v>0</v>
      </c>
    </row>
    <row r="42" spans="1:13" x14ac:dyDescent="0.25">
      <c r="A42" s="120"/>
      <c r="B42" s="110">
        <v>922</v>
      </c>
      <c r="C42" s="109" t="s">
        <v>223</v>
      </c>
      <c r="D42" s="111">
        <v>0</v>
      </c>
      <c r="E42" s="111">
        <v>0</v>
      </c>
      <c r="F42" s="111">
        <f t="shared" si="0"/>
        <v>0</v>
      </c>
    </row>
    <row r="43" spans="1:13" x14ac:dyDescent="0.25">
      <c r="A43" s="120"/>
      <c r="B43" s="110">
        <v>9221</v>
      </c>
      <c r="C43" s="109" t="s">
        <v>224</v>
      </c>
      <c r="D43" s="111">
        <v>0</v>
      </c>
      <c r="E43" s="111">
        <v>0</v>
      </c>
      <c r="F43" s="111">
        <f t="shared" si="0"/>
        <v>0</v>
      </c>
    </row>
    <row r="44" spans="1:13" x14ac:dyDescent="0.25">
      <c r="A44" s="120"/>
      <c r="B44" s="117">
        <v>92211</v>
      </c>
      <c r="C44" s="116" t="s">
        <v>716</v>
      </c>
      <c r="D44" s="118">
        <v>0</v>
      </c>
      <c r="E44" s="118">
        <v>0</v>
      </c>
      <c r="F44" s="118">
        <f t="shared" si="0"/>
        <v>0</v>
      </c>
    </row>
    <row r="45" spans="1:13" x14ac:dyDescent="0.25">
      <c r="A45" s="311" t="s">
        <v>203</v>
      </c>
      <c r="B45" s="312"/>
      <c r="C45" s="313"/>
      <c r="D45" s="105">
        <v>1578500</v>
      </c>
      <c r="E45" s="105">
        <f>E46+E64+E99+E112+E125+E138</f>
        <v>106280.17</v>
      </c>
      <c r="F45" s="105">
        <f t="shared" si="0"/>
        <v>1684780.17</v>
      </c>
    </row>
    <row r="46" spans="1:13" x14ac:dyDescent="0.25">
      <c r="A46" s="106" t="s">
        <v>204</v>
      </c>
      <c r="B46" s="107" t="s">
        <v>205</v>
      </c>
      <c r="C46" s="106" t="s">
        <v>206</v>
      </c>
      <c r="D46" s="108">
        <f>D47+D59</f>
        <v>5000</v>
      </c>
      <c r="E46" s="108">
        <f>E47+E59</f>
        <v>580</v>
      </c>
      <c r="F46" s="108">
        <f t="shared" si="0"/>
        <v>5580</v>
      </c>
    </row>
    <row r="47" spans="1:13" x14ac:dyDescent="0.25">
      <c r="A47" s="109"/>
      <c r="B47" s="110">
        <v>6</v>
      </c>
      <c r="C47" s="109" t="s">
        <v>25</v>
      </c>
      <c r="D47" s="111">
        <f>D48</f>
        <v>3250</v>
      </c>
      <c r="E47" s="246">
        <f>E48</f>
        <v>-1458.22</v>
      </c>
      <c r="F47" s="111">
        <f t="shared" si="0"/>
        <v>1791.78</v>
      </c>
    </row>
    <row r="48" spans="1:13" ht="30" x14ac:dyDescent="0.25">
      <c r="A48" s="109"/>
      <c r="B48" s="110">
        <v>66</v>
      </c>
      <c r="C48" s="109" t="s">
        <v>61</v>
      </c>
      <c r="D48" s="111">
        <f>D49</f>
        <v>3250</v>
      </c>
      <c r="E48" s="246">
        <f>E49</f>
        <v>-1458.22</v>
      </c>
      <c r="F48" s="111">
        <f t="shared" si="0"/>
        <v>1791.78</v>
      </c>
      <c r="G48"/>
      <c r="H48"/>
      <c r="I48"/>
      <c r="J48"/>
      <c r="K48"/>
      <c r="L48"/>
      <c r="M48"/>
    </row>
    <row r="49" spans="1:13" x14ac:dyDescent="0.25">
      <c r="A49" s="109"/>
      <c r="B49" s="110">
        <v>663</v>
      </c>
      <c r="C49" s="112" t="s">
        <v>207</v>
      </c>
      <c r="D49" s="111">
        <f>D50+D55</f>
        <v>3250</v>
      </c>
      <c r="E49" s="246">
        <f>E50+E55</f>
        <v>-1458.22</v>
      </c>
      <c r="F49" s="111">
        <f t="shared" si="0"/>
        <v>1791.78</v>
      </c>
      <c r="G49"/>
      <c r="H49"/>
      <c r="I49"/>
      <c r="J49"/>
      <c r="K49"/>
      <c r="L49"/>
      <c r="M49"/>
    </row>
    <row r="50" spans="1:13" x14ac:dyDescent="0.25">
      <c r="A50" s="109"/>
      <c r="B50" s="110">
        <v>6631</v>
      </c>
      <c r="C50" s="109" t="s">
        <v>161</v>
      </c>
      <c r="D50" s="111">
        <f>D51+D54+D52+D53</f>
        <v>3050</v>
      </c>
      <c r="E50" s="246">
        <f>E51+E52+E53+E54</f>
        <v>-1258.22</v>
      </c>
      <c r="F50" s="111">
        <f t="shared" si="0"/>
        <v>1791.78</v>
      </c>
      <c r="G50"/>
      <c r="H50"/>
      <c r="I50"/>
      <c r="J50"/>
      <c r="K50"/>
      <c r="L50"/>
      <c r="M50"/>
    </row>
    <row r="51" spans="1:13" x14ac:dyDescent="0.25">
      <c r="A51" s="113" t="s">
        <v>208</v>
      </c>
      <c r="B51" s="114">
        <v>66311</v>
      </c>
      <c r="C51" s="113" t="s">
        <v>209</v>
      </c>
      <c r="D51" s="115">
        <v>0</v>
      </c>
      <c r="E51" s="115">
        <v>101.78</v>
      </c>
      <c r="F51" s="115">
        <f t="shared" si="0"/>
        <v>101.78</v>
      </c>
      <c r="G51"/>
      <c r="H51"/>
      <c r="I51"/>
      <c r="J51"/>
      <c r="K51"/>
      <c r="L51"/>
      <c r="M51"/>
    </row>
    <row r="52" spans="1:13" x14ac:dyDescent="0.25">
      <c r="A52" s="116" t="s">
        <v>210</v>
      </c>
      <c r="B52" s="114">
        <v>66312</v>
      </c>
      <c r="C52" s="113" t="s">
        <v>211</v>
      </c>
      <c r="D52" s="115">
        <v>0</v>
      </c>
      <c r="E52" s="115">
        <v>0</v>
      </c>
      <c r="F52" s="115">
        <f t="shared" si="0"/>
        <v>0</v>
      </c>
      <c r="G52"/>
      <c r="H52"/>
      <c r="I52"/>
      <c r="J52"/>
      <c r="K52"/>
      <c r="L52"/>
      <c r="M52"/>
    </row>
    <row r="53" spans="1:13" x14ac:dyDescent="0.25">
      <c r="A53" s="116" t="s">
        <v>212</v>
      </c>
      <c r="B53" s="114">
        <v>66313</v>
      </c>
      <c r="C53" s="113" t="s">
        <v>213</v>
      </c>
      <c r="D53" s="115">
        <v>2500</v>
      </c>
      <c r="E53" s="115">
        <v>-1250</v>
      </c>
      <c r="F53" s="115">
        <f t="shared" si="0"/>
        <v>1250</v>
      </c>
      <c r="G53"/>
      <c r="H53"/>
      <c r="I53"/>
      <c r="J53"/>
      <c r="K53"/>
      <c r="L53"/>
      <c r="M53"/>
    </row>
    <row r="54" spans="1:13" ht="26.25" customHeight="1" x14ac:dyDescent="0.25">
      <c r="A54" s="113" t="s">
        <v>214</v>
      </c>
      <c r="B54" s="114">
        <v>66314</v>
      </c>
      <c r="C54" s="113" t="s">
        <v>215</v>
      </c>
      <c r="D54" s="115">
        <v>550</v>
      </c>
      <c r="E54" s="115">
        <v>-110</v>
      </c>
      <c r="F54" s="115">
        <f t="shared" si="0"/>
        <v>440</v>
      </c>
      <c r="G54"/>
      <c r="H54"/>
      <c r="I54"/>
      <c r="J54"/>
      <c r="K54"/>
      <c r="L54"/>
      <c r="M54"/>
    </row>
    <row r="55" spans="1:13" x14ac:dyDescent="0.25">
      <c r="A55" s="109"/>
      <c r="B55" s="110">
        <v>6632</v>
      </c>
      <c r="C55" s="109" t="s">
        <v>216</v>
      </c>
      <c r="D55" s="111">
        <f>D58+D57+D56</f>
        <v>200</v>
      </c>
      <c r="E55" s="111">
        <f>E56+E57</f>
        <v>-200</v>
      </c>
      <c r="F55" s="111">
        <f t="shared" si="0"/>
        <v>0</v>
      </c>
      <c r="G55"/>
      <c r="H55"/>
      <c r="I55"/>
      <c r="J55"/>
      <c r="K55"/>
      <c r="L55"/>
      <c r="M55"/>
    </row>
    <row r="56" spans="1:13" x14ac:dyDescent="0.25">
      <c r="A56" s="116" t="s">
        <v>217</v>
      </c>
      <c r="B56" s="117">
        <v>66322</v>
      </c>
      <c r="C56" s="113" t="s">
        <v>218</v>
      </c>
      <c r="D56" s="118">
        <v>0</v>
      </c>
      <c r="E56" s="118">
        <v>0</v>
      </c>
      <c r="F56" s="118">
        <f t="shared" si="0"/>
        <v>0</v>
      </c>
      <c r="G56"/>
      <c r="H56"/>
      <c r="I56"/>
      <c r="J56"/>
      <c r="K56"/>
      <c r="L56"/>
      <c r="M56"/>
    </row>
    <row r="57" spans="1:13" x14ac:dyDescent="0.25">
      <c r="A57" s="116" t="s">
        <v>219</v>
      </c>
      <c r="B57" s="117">
        <v>66323</v>
      </c>
      <c r="C57" s="113" t="s">
        <v>220</v>
      </c>
      <c r="D57" s="118">
        <v>200</v>
      </c>
      <c r="E57" s="118">
        <v>-200</v>
      </c>
      <c r="F57" s="118">
        <f t="shared" si="0"/>
        <v>0</v>
      </c>
      <c r="G57"/>
      <c r="H57"/>
      <c r="I57"/>
      <c r="J57"/>
      <c r="K57"/>
      <c r="L57"/>
      <c r="M57"/>
    </row>
    <row r="58" spans="1:13" ht="26.25" customHeight="1" x14ac:dyDescent="0.25">
      <c r="A58" s="119" t="s">
        <v>221</v>
      </c>
      <c r="B58" s="114">
        <v>66324</v>
      </c>
      <c r="C58" s="113" t="s">
        <v>222</v>
      </c>
      <c r="D58" s="118">
        <v>0</v>
      </c>
      <c r="E58" s="118">
        <v>0</v>
      </c>
      <c r="F58" s="118">
        <f t="shared" si="0"/>
        <v>0</v>
      </c>
      <c r="G58"/>
      <c r="H58"/>
      <c r="I58"/>
      <c r="J58"/>
      <c r="K58"/>
      <c r="L58"/>
      <c r="M58"/>
    </row>
    <row r="59" spans="1:13" x14ac:dyDescent="0.25">
      <c r="A59" s="120"/>
      <c r="B59" s="110">
        <v>9</v>
      </c>
      <c r="C59" s="109" t="s">
        <v>65</v>
      </c>
      <c r="D59" s="111">
        <f t="shared" ref="D59:E62" si="2">D60</f>
        <v>1750</v>
      </c>
      <c r="E59" s="111">
        <f t="shared" si="2"/>
        <v>2038.22</v>
      </c>
      <c r="F59" s="111">
        <f t="shared" si="0"/>
        <v>3788.2200000000003</v>
      </c>
      <c r="G59"/>
      <c r="H59"/>
      <c r="I59"/>
      <c r="J59"/>
      <c r="K59"/>
      <c r="L59"/>
      <c r="M59"/>
    </row>
    <row r="60" spans="1:13" x14ac:dyDescent="0.25">
      <c r="A60" s="120"/>
      <c r="B60" s="110">
        <v>92</v>
      </c>
      <c r="C60" s="109" t="s">
        <v>66</v>
      </c>
      <c r="D60" s="111">
        <f t="shared" si="2"/>
        <v>1750</v>
      </c>
      <c r="E60" s="111">
        <f t="shared" si="2"/>
        <v>2038.22</v>
      </c>
      <c r="F60" s="111">
        <f t="shared" si="0"/>
        <v>3788.2200000000003</v>
      </c>
      <c r="G60"/>
      <c r="H60"/>
      <c r="I60"/>
      <c r="J60"/>
      <c r="K60"/>
      <c r="L60"/>
      <c r="M60"/>
    </row>
    <row r="61" spans="1:13" x14ac:dyDescent="0.25">
      <c r="A61" s="120"/>
      <c r="B61" s="110">
        <v>922</v>
      </c>
      <c r="C61" s="109" t="s">
        <v>223</v>
      </c>
      <c r="D61" s="111">
        <f t="shared" si="2"/>
        <v>1750</v>
      </c>
      <c r="E61" s="111">
        <f t="shared" si="2"/>
        <v>2038.22</v>
      </c>
      <c r="F61" s="111">
        <f t="shared" si="0"/>
        <v>3788.2200000000003</v>
      </c>
      <c r="G61"/>
      <c r="H61"/>
      <c r="I61"/>
      <c r="J61"/>
      <c r="K61"/>
      <c r="L61"/>
      <c r="M61"/>
    </row>
    <row r="62" spans="1:13" x14ac:dyDescent="0.25">
      <c r="A62" s="120"/>
      <c r="B62" s="110">
        <v>9221</v>
      </c>
      <c r="C62" s="109" t="s">
        <v>224</v>
      </c>
      <c r="D62" s="111">
        <f t="shared" si="2"/>
        <v>1750</v>
      </c>
      <c r="E62" s="111">
        <f t="shared" si="2"/>
        <v>2038.22</v>
      </c>
      <c r="F62" s="111">
        <f t="shared" si="0"/>
        <v>3788.2200000000003</v>
      </c>
      <c r="G62"/>
      <c r="H62"/>
      <c r="I62"/>
      <c r="J62"/>
      <c r="K62"/>
      <c r="L62"/>
      <c r="M62"/>
    </row>
    <row r="63" spans="1:13" x14ac:dyDescent="0.25">
      <c r="A63" s="120" t="s">
        <v>225</v>
      </c>
      <c r="B63" s="117">
        <v>92211</v>
      </c>
      <c r="C63" s="116" t="s">
        <v>717</v>
      </c>
      <c r="D63" s="118">
        <v>1750</v>
      </c>
      <c r="E63" s="118">
        <v>2038.22</v>
      </c>
      <c r="F63" s="118">
        <f t="shared" si="0"/>
        <v>3788.2200000000003</v>
      </c>
      <c r="G63"/>
      <c r="H63"/>
      <c r="I63"/>
      <c r="J63"/>
      <c r="K63"/>
      <c r="L63"/>
      <c r="M63"/>
    </row>
    <row r="64" spans="1:13" x14ac:dyDescent="0.25">
      <c r="A64" s="106" t="s">
        <v>204</v>
      </c>
      <c r="B64" s="107" t="s">
        <v>226</v>
      </c>
      <c r="C64" s="106" t="s">
        <v>227</v>
      </c>
      <c r="D64" s="108">
        <f>D65+D94+D89</f>
        <v>21000</v>
      </c>
      <c r="E64" s="108">
        <f>E65+E94+E89</f>
        <v>-18345</v>
      </c>
      <c r="F64" s="108">
        <f t="shared" si="0"/>
        <v>2655</v>
      </c>
      <c r="G64"/>
      <c r="H64"/>
      <c r="I64"/>
      <c r="J64"/>
      <c r="K64"/>
      <c r="L64"/>
      <c r="M64"/>
    </row>
    <row r="65" spans="1:13" x14ac:dyDescent="0.25">
      <c r="A65" s="109"/>
      <c r="B65" s="110">
        <v>6</v>
      </c>
      <c r="C65" s="109" t="s">
        <v>25</v>
      </c>
      <c r="D65" s="111">
        <f>D66+D75+D72+D85</f>
        <v>19000</v>
      </c>
      <c r="E65" s="111">
        <f>E66+E70+E75+E85</f>
        <v>-18380.28</v>
      </c>
      <c r="F65" s="111">
        <f t="shared" si="0"/>
        <v>619.72000000000116</v>
      </c>
      <c r="G65"/>
      <c r="H65"/>
      <c r="I65"/>
      <c r="J65"/>
      <c r="K65"/>
      <c r="L65"/>
      <c r="M65"/>
    </row>
    <row r="66" spans="1:13" x14ac:dyDescent="0.25">
      <c r="A66" s="109"/>
      <c r="B66" s="110">
        <v>64</v>
      </c>
      <c r="C66" s="109" t="s">
        <v>59</v>
      </c>
      <c r="D66" s="111">
        <f t="shared" ref="D66:E68" si="3">D67</f>
        <v>20</v>
      </c>
      <c r="E66" s="111">
        <f t="shared" si="3"/>
        <v>-17</v>
      </c>
      <c r="F66" s="111">
        <f t="shared" si="0"/>
        <v>3</v>
      </c>
      <c r="G66"/>
      <c r="H66"/>
      <c r="I66"/>
      <c r="J66"/>
      <c r="K66"/>
      <c r="L66"/>
      <c r="M66"/>
    </row>
    <row r="67" spans="1:13" x14ac:dyDescent="0.25">
      <c r="A67" s="109"/>
      <c r="B67" s="110">
        <v>641</v>
      </c>
      <c r="C67" s="109" t="s">
        <v>228</v>
      </c>
      <c r="D67" s="111">
        <f t="shared" si="3"/>
        <v>20</v>
      </c>
      <c r="E67" s="111">
        <f t="shared" si="3"/>
        <v>-17</v>
      </c>
      <c r="F67" s="111">
        <f t="shared" si="0"/>
        <v>3</v>
      </c>
      <c r="G67"/>
      <c r="H67"/>
      <c r="I67"/>
      <c r="J67"/>
      <c r="K67"/>
      <c r="L67"/>
      <c r="M67"/>
    </row>
    <row r="68" spans="1:13" x14ac:dyDescent="0.25">
      <c r="A68" s="109"/>
      <c r="B68" s="110">
        <v>6413</v>
      </c>
      <c r="C68" s="109" t="s">
        <v>229</v>
      </c>
      <c r="D68" s="111">
        <f t="shared" si="3"/>
        <v>20</v>
      </c>
      <c r="E68" s="111">
        <f t="shared" si="3"/>
        <v>-17</v>
      </c>
      <c r="F68" s="111">
        <f t="shared" si="0"/>
        <v>3</v>
      </c>
      <c r="G68"/>
      <c r="H68"/>
      <c r="I68"/>
      <c r="J68"/>
      <c r="K68"/>
      <c r="L68"/>
      <c r="M68"/>
    </row>
    <row r="69" spans="1:13" x14ac:dyDescent="0.25">
      <c r="A69" s="121" t="s">
        <v>230</v>
      </c>
      <c r="B69" s="122">
        <v>64132</v>
      </c>
      <c r="C69" s="121" t="s">
        <v>231</v>
      </c>
      <c r="D69" s="123">
        <v>20</v>
      </c>
      <c r="E69" s="123">
        <v>-17</v>
      </c>
      <c r="F69" s="123">
        <f t="shared" si="0"/>
        <v>3</v>
      </c>
      <c r="G69"/>
      <c r="H69"/>
      <c r="I69"/>
      <c r="J69"/>
      <c r="K69"/>
      <c r="L69"/>
      <c r="M69"/>
    </row>
    <row r="70" spans="1:13" ht="30" x14ac:dyDescent="0.25">
      <c r="A70" s="121"/>
      <c r="B70" s="110">
        <v>65</v>
      </c>
      <c r="C70" s="109" t="s">
        <v>232</v>
      </c>
      <c r="D70" s="124">
        <v>3500</v>
      </c>
      <c r="E70" s="124">
        <f>E71</f>
        <v>-3150</v>
      </c>
      <c r="F70" s="124">
        <f t="shared" si="0"/>
        <v>350</v>
      </c>
      <c r="G70"/>
      <c r="H70"/>
      <c r="I70"/>
      <c r="J70"/>
      <c r="K70"/>
      <c r="L70"/>
      <c r="M70"/>
    </row>
    <row r="71" spans="1:13" x14ac:dyDescent="0.25">
      <c r="A71" s="121"/>
      <c r="B71" s="125">
        <v>652</v>
      </c>
      <c r="C71" s="109" t="s">
        <v>233</v>
      </c>
      <c r="D71" s="124">
        <v>3500</v>
      </c>
      <c r="E71" s="124">
        <f>E72</f>
        <v>-3150</v>
      </c>
      <c r="F71" s="124">
        <f t="shared" si="0"/>
        <v>350</v>
      </c>
      <c r="G71"/>
      <c r="H71"/>
      <c r="I71"/>
      <c r="J71"/>
      <c r="K71"/>
      <c r="L71"/>
      <c r="M71"/>
    </row>
    <row r="72" spans="1:13" x14ac:dyDescent="0.25">
      <c r="A72" s="109"/>
      <c r="B72" s="110">
        <v>6526</v>
      </c>
      <c r="C72" s="109" t="s">
        <v>234</v>
      </c>
      <c r="D72" s="111">
        <f>D73+D74</f>
        <v>3500</v>
      </c>
      <c r="E72" s="111">
        <f>E73+E74</f>
        <v>-3150</v>
      </c>
      <c r="F72" s="111">
        <f t="shared" si="0"/>
        <v>350</v>
      </c>
      <c r="G72"/>
      <c r="H72"/>
      <c r="I72"/>
      <c r="J72"/>
      <c r="K72"/>
      <c r="L72"/>
      <c r="M72"/>
    </row>
    <row r="73" spans="1:13" x14ac:dyDescent="0.25">
      <c r="A73" s="113" t="s">
        <v>235</v>
      </c>
      <c r="B73" s="114">
        <v>65268</v>
      </c>
      <c r="C73" s="113" t="s">
        <v>52</v>
      </c>
      <c r="D73" s="115">
        <v>500</v>
      </c>
      <c r="E73" s="115">
        <v>-150</v>
      </c>
      <c r="F73" s="115">
        <f t="shared" si="0"/>
        <v>350</v>
      </c>
      <c r="G73"/>
      <c r="H73"/>
      <c r="I73"/>
      <c r="J73"/>
      <c r="K73"/>
      <c r="L73"/>
      <c r="M73"/>
    </row>
    <row r="74" spans="1:13" x14ac:dyDescent="0.25">
      <c r="A74" s="113" t="s">
        <v>236</v>
      </c>
      <c r="B74" s="114">
        <v>65269</v>
      </c>
      <c r="C74" s="113" t="s">
        <v>237</v>
      </c>
      <c r="D74" s="115">
        <v>3000</v>
      </c>
      <c r="E74" s="115">
        <v>-3000</v>
      </c>
      <c r="F74" s="115">
        <f t="shared" si="0"/>
        <v>0</v>
      </c>
      <c r="G74"/>
      <c r="H74"/>
      <c r="I74"/>
      <c r="J74"/>
      <c r="K74"/>
      <c r="L74"/>
      <c r="M74"/>
    </row>
    <row r="75" spans="1:13" ht="30" x14ac:dyDescent="0.25">
      <c r="A75" s="109"/>
      <c r="B75" s="110">
        <v>66</v>
      </c>
      <c r="C75" s="109" t="s">
        <v>61</v>
      </c>
      <c r="D75" s="124">
        <f>D76+D82</f>
        <v>15480</v>
      </c>
      <c r="E75" s="124">
        <f>E76+E82</f>
        <v>-15213.28</v>
      </c>
      <c r="F75" s="124">
        <f t="shared" si="0"/>
        <v>266.71999999999935</v>
      </c>
      <c r="G75"/>
      <c r="H75"/>
      <c r="I75"/>
      <c r="J75"/>
      <c r="K75"/>
      <c r="L75"/>
      <c r="M75"/>
    </row>
    <row r="76" spans="1:13" ht="18" customHeight="1" x14ac:dyDescent="0.25">
      <c r="A76" s="109"/>
      <c r="B76" s="110">
        <v>661</v>
      </c>
      <c r="C76" s="109" t="s">
        <v>238</v>
      </c>
      <c r="D76" s="124">
        <f>D77+D80</f>
        <v>14980</v>
      </c>
      <c r="E76" s="124">
        <f>E77+E80</f>
        <v>-14713.28</v>
      </c>
      <c r="F76" s="124">
        <f t="shared" si="0"/>
        <v>266.71999999999935</v>
      </c>
      <c r="G76"/>
      <c r="H76"/>
      <c r="I76"/>
      <c r="J76"/>
      <c r="K76"/>
      <c r="L76"/>
      <c r="M76"/>
    </row>
    <row r="77" spans="1:13" x14ac:dyDescent="0.25">
      <c r="A77" s="109"/>
      <c r="B77" s="110">
        <v>6614</v>
      </c>
      <c r="C77" s="109" t="s">
        <v>239</v>
      </c>
      <c r="D77" s="124">
        <v>0</v>
      </c>
      <c r="E77" s="124">
        <f>E78+E79</f>
        <v>50</v>
      </c>
      <c r="F77" s="124">
        <f t="shared" si="0"/>
        <v>50</v>
      </c>
      <c r="G77"/>
      <c r="H77"/>
      <c r="I77"/>
      <c r="J77"/>
      <c r="K77"/>
      <c r="L77"/>
      <c r="M77"/>
    </row>
    <row r="78" spans="1:13" x14ac:dyDescent="0.25">
      <c r="A78" s="116" t="s">
        <v>805</v>
      </c>
      <c r="B78" s="117">
        <v>66141</v>
      </c>
      <c r="C78" s="116" t="s">
        <v>806</v>
      </c>
      <c r="D78" s="123">
        <v>0</v>
      </c>
      <c r="E78" s="123">
        <v>50</v>
      </c>
      <c r="F78" s="123">
        <f t="shared" si="0"/>
        <v>50</v>
      </c>
      <c r="G78"/>
      <c r="H78"/>
      <c r="I78"/>
      <c r="J78"/>
      <c r="K78"/>
      <c r="L78"/>
      <c r="M78"/>
    </row>
    <row r="79" spans="1:13" x14ac:dyDescent="0.25">
      <c r="A79" s="113" t="s">
        <v>240</v>
      </c>
      <c r="B79" s="114">
        <v>66142</v>
      </c>
      <c r="C79" s="113" t="s">
        <v>807</v>
      </c>
      <c r="D79" s="115">
        <v>0</v>
      </c>
      <c r="E79" s="115">
        <v>0</v>
      </c>
      <c r="F79" s="115">
        <f t="shared" si="0"/>
        <v>0</v>
      </c>
      <c r="G79"/>
      <c r="H79"/>
      <c r="I79"/>
      <c r="J79"/>
      <c r="K79"/>
      <c r="L79"/>
      <c r="M79"/>
    </row>
    <row r="80" spans="1:13" x14ac:dyDescent="0.25">
      <c r="A80" s="109"/>
      <c r="B80" s="110">
        <v>6615</v>
      </c>
      <c r="C80" s="109" t="s">
        <v>241</v>
      </c>
      <c r="D80" s="126">
        <v>14980</v>
      </c>
      <c r="E80" s="126">
        <f>E81</f>
        <v>-14763.28</v>
      </c>
      <c r="F80" s="126">
        <f t="shared" si="0"/>
        <v>216.71999999999935</v>
      </c>
      <c r="G80"/>
      <c r="H80"/>
      <c r="I80"/>
      <c r="J80"/>
      <c r="K80"/>
      <c r="L80"/>
      <c r="M80"/>
    </row>
    <row r="81" spans="1:13" x14ac:dyDescent="0.25">
      <c r="A81" s="113" t="s">
        <v>242</v>
      </c>
      <c r="B81" s="114">
        <v>66151</v>
      </c>
      <c r="C81" s="113" t="s">
        <v>241</v>
      </c>
      <c r="D81" s="115">
        <v>14980</v>
      </c>
      <c r="E81" s="115">
        <v>-14763.28</v>
      </c>
      <c r="F81" s="115">
        <f>D81+E81</f>
        <v>216.71999999999935</v>
      </c>
      <c r="G81"/>
      <c r="H81"/>
      <c r="I81"/>
      <c r="J81"/>
      <c r="K81"/>
      <c r="L81"/>
      <c r="M81"/>
    </row>
    <row r="82" spans="1:13" x14ac:dyDescent="0.25">
      <c r="A82" s="113"/>
      <c r="B82" s="110">
        <v>663</v>
      </c>
      <c r="C82" s="112" t="s">
        <v>207</v>
      </c>
      <c r="D82" s="126">
        <v>500</v>
      </c>
      <c r="E82" s="126">
        <f>E83</f>
        <v>-500</v>
      </c>
      <c r="F82" s="126">
        <f t="shared" si="0"/>
        <v>0</v>
      </c>
      <c r="G82"/>
      <c r="H82"/>
      <c r="I82"/>
      <c r="J82"/>
      <c r="K82"/>
      <c r="L82"/>
      <c r="M82"/>
    </row>
    <row r="83" spans="1:13" x14ac:dyDescent="0.25">
      <c r="A83" s="113" t="s">
        <v>243</v>
      </c>
      <c r="B83" s="114">
        <v>66311</v>
      </c>
      <c r="C83" s="113" t="s">
        <v>244</v>
      </c>
      <c r="D83" s="115">
        <v>500</v>
      </c>
      <c r="E83" s="115">
        <v>-500</v>
      </c>
      <c r="F83" s="115">
        <f t="shared" si="0"/>
        <v>0</v>
      </c>
      <c r="G83"/>
      <c r="H83"/>
      <c r="I83"/>
      <c r="J83"/>
      <c r="K83"/>
      <c r="L83"/>
      <c r="M83"/>
    </row>
    <row r="84" spans="1:13" x14ac:dyDescent="0.25">
      <c r="A84" s="113" t="s">
        <v>245</v>
      </c>
      <c r="B84" s="114">
        <v>66313</v>
      </c>
      <c r="C84" s="113" t="s">
        <v>213</v>
      </c>
      <c r="D84" s="115">
        <v>0</v>
      </c>
      <c r="E84" s="115">
        <v>0</v>
      </c>
      <c r="F84" s="115">
        <f t="shared" ref="F84:F149" si="4">D84+E84</f>
        <v>0</v>
      </c>
      <c r="G84"/>
      <c r="H84"/>
      <c r="I84"/>
      <c r="J84"/>
      <c r="K84"/>
      <c r="L84"/>
      <c r="M84"/>
    </row>
    <row r="85" spans="1:13" x14ac:dyDescent="0.25">
      <c r="A85" s="113"/>
      <c r="B85" s="127">
        <v>68</v>
      </c>
      <c r="C85" s="128" t="s">
        <v>63</v>
      </c>
      <c r="D85" s="126">
        <v>0</v>
      </c>
      <c r="E85" s="126">
        <v>0</v>
      </c>
      <c r="F85" s="126">
        <f t="shared" si="4"/>
        <v>0</v>
      </c>
      <c r="G85"/>
      <c r="H85"/>
      <c r="I85"/>
      <c r="J85"/>
      <c r="K85"/>
      <c r="L85"/>
      <c r="M85"/>
    </row>
    <row r="86" spans="1:13" x14ac:dyDescent="0.25">
      <c r="A86" s="113"/>
      <c r="B86" s="127">
        <v>683</v>
      </c>
      <c r="C86" s="128" t="s">
        <v>246</v>
      </c>
      <c r="D86" s="126">
        <v>0</v>
      </c>
      <c r="E86" s="126">
        <v>0</v>
      </c>
      <c r="F86" s="126">
        <f t="shared" si="4"/>
        <v>0</v>
      </c>
      <c r="G86"/>
      <c r="H86"/>
      <c r="I86"/>
      <c r="J86"/>
      <c r="K86"/>
      <c r="L86"/>
      <c r="M86"/>
    </row>
    <row r="87" spans="1:13" x14ac:dyDescent="0.25">
      <c r="A87" s="113"/>
      <c r="B87" s="127">
        <v>6831</v>
      </c>
      <c r="C87" s="128" t="s">
        <v>246</v>
      </c>
      <c r="D87" s="126">
        <v>0</v>
      </c>
      <c r="E87" s="126">
        <v>0</v>
      </c>
      <c r="F87" s="126">
        <f t="shared" si="4"/>
        <v>0</v>
      </c>
      <c r="G87"/>
      <c r="H87"/>
      <c r="I87"/>
      <c r="J87"/>
      <c r="K87"/>
      <c r="L87"/>
      <c r="M87"/>
    </row>
    <row r="88" spans="1:13" x14ac:dyDescent="0.25">
      <c r="A88" s="113" t="s">
        <v>247</v>
      </c>
      <c r="B88" s="114">
        <v>683110</v>
      </c>
      <c r="C88" s="113" t="s">
        <v>246</v>
      </c>
      <c r="D88" s="115">
        <v>0</v>
      </c>
      <c r="E88" s="115">
        <v>0</v>
      </c>
      <c r="F88" s="115">
        <f t="shared" si="4"/>
        <v>0</v>
      </c>
      <c r="G88"/>
      <c r="H88"/>
      <c r="I88"/>
      <c r="J88"/>
      <c r="K88"/>
      <c r="L88"/>
      <c r="M88"/>
    </row>
    <row r="89" spans="1:13" x14ac:dyDescent="0.25">
      <c r="A89" s="113"/>
      <c r="B89" s="127">
        <v>7</v>
      </c>
      <c r="C89" s="128" t="s">
        <v>28</v>
      </c>
      <c r="D89" s="126">
        <v>0</v>
      </c>
      <c r="E89" s="126">
        <v>0</v>
      </c>
      <c r="F89" s="126">
        <f t="shared" si="4"/>
        <v>0</v>
      </c>
      <c r="G89"/>
      <c r="H89"/>
      <c r="I89"/>
      <c r="J89"/>
      <c r="K89"/>
      <c r="L89"/>
      <c r="M89"/>
    </row>
    <row r="90" spans="1:13" x14ac:dyDescent="0.25">
      <c r="A90" s="113"/>
      <c r="B90" s="127">
        <v>72</v>
      </c>
      <c r="C90" s="128" t="s">
        <v>29</v>
      </c>
      <c r="D90" s="126">
        <v>0</v>
      </c>
      <c r="E90" s="126">
        <v>0</v>
      </c>
      <c r="F90" s="126">
        <f t="shared" si="4"/>
        <v>0</v>
      </c>
      <c r="G90"/>
      <c r="H90"/>
      <c r="I90"/>
      <c r="J90"/>
      <c r="K90"/>
      <c r="L90"/>
      <c r="M90"/>
    </row>
    <row r="91" spans="1:13" x14ac:dyDescent="0.25">
      <c r="A91" s="113"/>
      <c r="B91" s="127">
        <v>722</v>
      </c>
      <c r="C91" s="128" t="s">
        <v>248</v>
      </c>
      <c r="D91" s="126">
        <v>0</v>
      </c>
      <c r="E91" s="126">
        <v>0</v>
      </c>
      <c r="F91" s="126">
        <f t="shared" si="4"/>
        <v>0</v>
      </c>
      <c r="G91"/>
      <c r="H91"/>
      <c r="I91"/>
      <c r="J91"/>
      <c r="K91"/>
      <c r="L91"/>
      <c r="M91"/>
    </row>
    <row r="92" spans="1:13" x14ac:dyDescent="0.25">
      <c r="A92" s="113"/>
      <c r="B92" s="127">
        <v>7227</v>
      </c>
      <c r="C92" s="128" t="s">
        <v>154</v>
      </c>
      <c r="D92" s="115">
        <v>0</v>
      </c>
      <c r="E92" s="115">
        <v>0</v>
      </c>
      <c r="F92" s="115">
        <f t="shared" si="4"/>
        <v>0</v>
      </c>
      <c r="G92"/>
      <c r="H92"/>
      <c r="I92"/>
      <c r="J92"/>
      <c r="K92"/>
      <c r="L92"/>
      <c r="M92"/>
    </row>
    <row r="93" spans="1:13" x14ac:dyDescent="0.25">
      <c r="A93" s="113" t="s">
        <v>249</v>
      </c>
      <c r="B93" s="114">
        <v>722720</v>
      </c>
      <c r="C93" s="113" t="s">
        <v>250</v>
      </c>
      <c r="D93" s="115">
        <v>0</v>
      </c>
      <c r="E93" s="115">
        <v>0</v>
      </c>
      <c r="F93" s="115">
        <f t="shared" si="4"/>
        <v>0</v>
      </c>
      <c r="G93"/>
      <c r="H93"/>
      <c r="I93"/>
      <c r="J93"/>
      <c r="K93"/>
      <c r="L93"/>
      <c r="M93"/>
    </row>
    <row r="94" spans="1:13" x14ac:dyDescent="0.25">
      <c r="A94" s="116"/>
      <c r="B94" s="110">
        <v>9</v>
      </c>
      <c r="C94" s="109" t="s">
        <v>65</v>
      </c>
      <c r="D94" s="126">
        <f t="shared" ref="D94:E97" si="5">D95</f>
        <v>2000</v>
      </c>
      <c r="E94" s="126">
        <f t="shared" si="5"/>
        <v>35.28</v>
      </c>
      <c r="F94" s="126">
        <f t="shared" si="4"/>
        <v>2035.28</v>
      </c>
      <c r="G94"/>
      <c r="H94"/>
      <c r="I94"/>
      <c r="J94"/>
      <c r="K94"/>
      <c r="L94"/>
      <c r="M94"/>
    </row>
    <row r="95" spans="1:13" x14ac:dyDescent="0.25">
      <c r="A95" s="116"/>
      <c r="B95" s="110">
        <v>92</v>
      </c>
      <c r="C95" s="109" t="s">
        <v>66</v>
      </c>
      <c r="D95" s="126">
        <f t="shared" si="5"/>
        <v>2000</v>
      </c>
      <c r="E95" s="126">
        <f t="shared" si="5"/>
        <v>35.28</v>
      </c>
      <c r="F95" s="126">
        <f t="shared" si="4"/>
        <v>2035.28</v>
      </c>
      <c r="G95"/>
      <c r="H95"/>
      <c r="I95"/>
      <c r="J95"/>
      <c r="K95"/>
      <c r="L95"/>
      <c r="M95"/>
    </row>
    <row r="96" spans="1:13" x14ac:dyDescent="0.25">
      <c r="A96" s="116"/>
      <c r="B96" s="110">
        <v>922</v>
      </c>
      <c r="C96" s="109" t="s">
        <v>223</v>
      </c>
      <c r="D96" s="126">
        <f t="shared" si="5"/>
        <v>2000</v>
      </c>
      <c r="E96" s="126">
        <f t="shared" si="5"/>
        <v>35.28</v>
      </c>
      <c r="F96" s="126">
        <f t="shared" si="4"/>
        <v>2035.28</v>
      </c>
      <c r="G96"/>
      <c r="H96"/>
      <c r="I96"/>
      <c r="J96"/>
      <c r="K96"/>
      <c r="L96"/>
      <c r="M96"/>
    </row>
    <row r="97" spans="1:13" x14ac:dyDescent="0.25">
      <c r="A97" s="116"/>
      <c r="B97" s="110">
        <v>9221</v>
      </c>
      <c r="C97" s="109" t="s">
        <v>224</v>
      </c>
      <c r="D97" s="126">
        <f t="shared" si="5"/>
        <v>2000</v>
      </c>
      <c r="E97" s="126">
        <f t="shared" si="5"/>
        <v>35.28</v>
      </c>
      <c r="F97" s="126">
        <f t="shared" si="4"/>
        <v>2035.28</v>
      </c>
      <c r="G97"/>
      <c r="H97"/>
      <c r="I97"/>
      <c r="J97"/>
      <c r="K97"/>
      <c r="L97"/>
      <c r="M97"/>
    </row>
    <row r="98" spans="1:13" x14ac:dyDescent="0.25">
      <c r="A98" s="113" t="s">
        <v>251</v>
      </c>
      <c r="B98" s="114">
        <v>92211</v>
      </c>
      <c r="C98" s="113" t="s">
        <v>717</v>
      </c>
      <c r="D98" s="115">
        <v>2000</v>
      </c>
      <c r="E98" s="115">
        <v>35.28</v>
      </c>
      <c r="F98" s="115">
        <f t="shared" si="4"/>
        <v>2035.28</v>
      </c>
      <c r="G98"/>
      <c r="H98"/>
      <c r="I98"/>
      <c r="J98"/>
      <c r="K98"/>
      <c r="L98"/>
      <c r="M98"/>
    </row>
    <row r="99" spans="1:13" x14ac:dyDescent="0.25">
      <c r="A99" s="106" t="s">
        <v>204</v>
      </c>
      <c r="B99" s="107" t="s">
        <v>252</v>
      </c>
      <c r="C99" s="106" t="s">
        <v>253</v>
      </c>
      <c r="D99" s="108">
        <f>D100+D107</f>
        <v>12500</v>
      </c>
      <c r="E99" s="108">
        <f>E100+E107</f>
        <v>-4180</v>
      </c>
      <c r="F99" s="108">
        <f t="shared" si="4"/>
        <v>8320</v>
      </c>
      <c r="G99"/>
      <c r="H99"/>
      <c r="I99"/>
      <c r="J99"/>
      <c r="K99"/>
      <c r="L99"/>
      <c r="M99"/>
    </row>
    <row r="100" spans="1:13" x14ac:dyDescent="0.25">
      <c r="A100" s="109"/>
      <c r="B100" s="110">
        <v>6</v>
      </c>
      <c r="C100" s="109" t="s">
        <v>25</v>
      </c>
      <c r="D100" s="111">
        <f t="shared" ref="D100:E102" si="6">D101</f>
        <v>12500</v>
      </c>
      <c r="E100" s="115">
        <f t="shared" si="6"/>
        <v>-4180</v>
      </c>
      <c r="F100" s="111">
        <f t="shared" si="4"/>
        <v>8320</v>
      </c>
      <c r="G100"/>
      <c r="H100"/>
      <c r="I100"/>
      <c r="J100"/>
      <c r="K100"/>
      <c r="L100"/>
      <c r="M100"/>
    </row>
    <row r="101" spans="1:13" ht="16.5" customHeight="1" x14ac:dyDescent="0.25">
      <c r="A101" s="109"/>
      <c r="B101" s="110">
        <v>65</v>
      </c>
      <c r="C101" s="247" t="s">
        <v>232</v>
      </c>
      <c r="D101" s="111">
        <f t="shared" si="6"/>
        <v>12500</v>
      </c>
      <c r="E101" s="115">
        <f t="shared" si="6"/>
        <v>-4180</v>
      </c>
      <c r="F101" s="111">
        <f t="shared" si="4"/>
        <v>8320</v>
      </c>
      <c r="G101"/>
      <c r="H101"/>
      <c r="I101"/>
      <c r="J101"/>
      <c r="K101"/>
      <c r="L101"/>
      <c r="M101"/>
    </row>
    <row r="102" spans="1:13" x14ac:dyDescent="0.25">
      <c r="A102" s="109"/>
      <c r="B102" s="110">
        <v>652</v>
      </c>
      <c r="C102" s="109" t="s">
        <v>233</v>
      </c>
      <c r="D102" s="111">
        <f t="shared" si="6"/>
        <v>12500</v>
      </c>
      <c r="E102" s="115">
        <f t="shared" si="6"/>
        <v>-4180</v>
      </c>
      <c r="F102" s="111">
        <f t="shared" si="4"/>
        <v>8320</v>
      </c>
      <c r="G102"/>
      <c r="H102"/>
      <c r="I102"/>
      <c r="J102"/>
      <c r="K102"/>
      <c r="L102"/>
      <c r="M102"/>
    </row>
    <row r="103" spans="1:13" x14ac:dyDescent="0.25">
      <c r="A103" s="109"/>
      <c r="B103" s="110">
        <v>6526</v>
      </c>
      <c r="C103" s="109" t="s">
        <v>234</v>
      </c>
      <c r="D103" s="111">
        <f>D104+D105+D106</f>
        <v>12500</v>
      </c>
      <c r="E103" s="115">
        <f>E104+E105+E106</f>
        <v>-4180</v>
      </c>
      <c r="F103" s="111">
        <f t="shared" si="4"/>
        <v>8320</v>
      </c>
      <c r="G103"/>
      <c r="H103"/>
      <c r="I103"/>
      <c r="J103"/>
      <c r="K103"/>
      <c r="L103"/>
      <c r="M103"/>
    </row>
    <row r="104" spans="1:13" x14ac:dyDescent="0.25">
      <c r="A104" s="113" t="s">
        <v>254</v>
      </c>
      <c r="B104" s="114">
        <v>65264</v>
      </c>
      <c r="C104" s="113" t="s">
        <v>255</v>
      </c>
      <c r="D104" s="115">
        <v>12200</v>
      </c>
      <c r="E104" s="115">
        <v>-4100</v>
      </c>
      <c r="F104" s="115">
        <f t="shared" si="4"/>
        <v>8100</v>
      </c>
      <c r="G104"/>
      <c r="H104"/>
      <c r="I104"/>
      <c r="J104"/>
      <c r="K104"/>
      <c r="L104"/>
      <c r="M104"/>
    </row>
    <row r="105" spans="1:13" x14ac:dyDescent="0.25">
      <c r="A105" s="113" t="s">
        <v>256</v>
      </c>
      <c r="B105" s="114">
        <v>65268</v>
      </c>
      <c r="C105" s="113" t="s">
        <v>52</v>
      </c>
      <c r="D105" s="115">
        <v>0</v>
      </c>
      <c r="E105" s="115">
        <v>0</v>
      </c>
      <c r="F105" s="115">
        <f t="shared" si="4"/>
        <v>0</v>
      </c>
      <c r="G105"/>
      <c r="H105"/>
      <c r="I105"/>
      <c r="J105"/>
      <c r="K105"/>
      <c r="L105"/>
      <c r="M105"/>
    </row>
    <row r="106" spans="1:13" x14ac:dyDescent="0.25">
      <c r="A106" s="113" t="s">
        <v>257</v>
      </c>
      <c r="B106" s="114">
        <v>65269</v>
      </c>
      <c r="C106" s="113" t="s">
        <v>237</v>
      </c>
      <c r="D106" s="115">
        <v>300</v>
      </c>
      <c r="E106" s="115">
        <v>-80</v>
      </c>
      <c r="F106" s="115">
        <f t="shared" si="4"/>
        <v>220</v>
      </c>
      <c r="G106"/>
      <c r="H106"/>
      <c r="I106"/>
      <c r="J106"/>
      <c r="K106"/>
      <c r="L106"/>
      <c r="M106"/>
    </row>
    <row r="107" spans="1:13" x14ac:dyDescent="0.25">
      <c r="A107" s="116"/>
      <c r="B107" s="110">
        <v>9</v>
      </c>
      <c r="C107" s="109" t="s">
        <v>65</v>
      </c>
      <c r="D107" s="111">
        <f>D108</f>
        <v>0</v>
      </c>
      <c r="E107" s="111">
        <v>0</v>
      </c>
      <c r="F107" s="111">
        <f t="shared" si="4"/>
        <v>0</v>
      </c>
      <c r="G107"/>
      <c r="H107"/>
      <c r="I107"/>
      <c r="J107"/>
      <c r="K107"/>
      <c r="L107"/>
      <c r="M107"/>
    </row>
    <row r="108" spans="1:13" x14ac:dyDescent="0.25">
      <c r="A108" s="116"/>
      <c r="B108" s="110">
        <v>92</v>
      </c>
      <c r="C108" s="109" t="s">
        <v>66</v>
      </c>
      <c r="D108" s="111">
        <f>D109</f>
        <v>0</v>
      </c>
      <c r="E108" s="111">
        <v>0</v>
      </c>
      <c r="F108" s="111">
        <f t="shared" si="4"/>
        <v>0</v>
      </c>
      <c r="G108"/>
      <c r="H108"/>
      <c r="I108"/>
      <c r="J108"/>
      <c r="K108"/>
      <c r="L108"/>
      <c r="M108"/>
    </row>
    <row r="109" spans="1:13" x14ac:dyDescent="0.25">
      <c r="A109" s="116"/>
      <c r="B109" s="110">
        <v>922</v>
      </c>
      <c r="C109" s="109" t="s">
        <v>223</v>
      </c>
      <c r="D109" s="111">
        <f>D110</f>
        <v>0</v>
      </c>
      <c r="E109" s="111">
        <v>0</v>
      </c>
      <c r="F109" s="111">
        <f t="shared" si="4"/>
        <v>0</v>
      </c>
      <c r="G109"/>
      <c r="H109"/>
      <c r="I109"/>
      <c r="J109"/>
      <c r="K109"/>
      <c r="L109"/>
      <c r="M109"/>
    </row>
    <row r="110" spans="1:13" x14ac:dyDescent="0.25">
      <c r="A110" s="116"/>
      <c r="B110" s="110">
        <v>9221</v>
      </c>
      <c r="C110" s="109" t="s">
        <v>224</v>
      </c>
      <c r="D110" s="111">
        <f>D111</f>
        <v>0</v>
      </c>
      <c r="E110" s="111">
        <v>0</v>
      </c>
      <c r="F110" s="111">
        <f t="shared" si="4"/>
        <v>0</v>
      </c>
      <c r="G110"/>
      <c r="H110"/>
      <c r="I110"/>
      <c r="J110"/>
      <c r="K110"/>
      <c r="L110"/>
      <c r="M110"/>
    </row>
    <row r="111" spans="1:13" x14ac:dyDescent="0.25">
      <c r="A111" s="113" t="s">
        <v>258</v>
      </c>
      <c r="B111" s="114">
        <v>922113</v>
      </c>
      <c r="C111" s="113" t="s">
        <v>259</v>
      </c>
      <c r="D111" s="118">
        <v>0</v>
      </c>
      <c r="E111" s="115">
        <v>0</v>
      </c>
      <c r="F111" s="115">
        <f t="shared" si="4"/>
        <v>0</v>
      </c>
      <c r="G111"/>
      <c r="H111"/>
      <c r="I111"/>
      <c r="J111"/>
      <c r="K111"/>
      <c r="L111"/>
      <c r="M111"/>
    </row>
    <row r="112" spans="1:13" x14ac:dyDescent="0.25">
      <c r="A112" s="106" t="s">
        <v>204</v>
      </c>
      <c r="B112" s="107" t="s">
        <v>111</v>
      </c>
      <c r="C112" s="106" t="s">
        <v>260</v>
      </c>
      <c r="D112" s="108">
        <f>D113+D120</f>
        <v>1500000</v>
      </c>
      <c r="E112" s="108">
        <f>E113+E120</f>
        <v>130000</v>
      </c>
      <c r="F112" s="108">
        <f t="shared" si="4"/>
        <v>1630000</v>
      </c>
      <c r="G112"/>
      <c r="H112"/>
      <c r="I112"/>
      <c r="J112"/>
      <c r="K112"/>
      <c r="L112"/>
      <c r="M112"/>
    </row>
    <row r="113" spans="1:13" x14ac:dyDescent="0.25">
      <c r="A113" s="109"/>
      <c r="B113" s="110">
        <v>6</v>
      </c>
      <c r="C113" s="109" t="s">
        <v>25</v>
      </c>
      <c r="D113" s="111">
        <f>D114</f>
        <v>1498625</v>
      </c>
      <c r="E113" s="115">
        <f>E114</f>
        <v>130079.18</v>
      </c>
      <c r="F113" s="111">
        <f t="shared" si="4"/>
        <v>1628704.18</v>
      </c>
      <c r="G113"/>
      <c r="H113"/>
      <c r="I113"/>
      <c r="J113"/>
      <c r="K113"/>
      <c r="L113"/>
      <c r="M113"/>
    </row>
    <row r="114" spans="1:13" ht="30" x14ac:dyDescent="0.25">
      <c r="A114" s="109"/>
      <c r="B114" s="110">
        <v>63</v>
      </c>
      <c r="C114" s="109" t="s">
        <v>26</v>
      </c>
      <c r="D114" s="111">
        <f>D115</f>
        <v>1498625</v>
      </c>
      <c r="E114" s="115">
        <f>E115</f>
        <v>130079.18</v>
      </c>
      <c r="F114" s="111">
        <f t="shared" si="4"/>
        <v>1628704.18</v>
      </c>
      <c r="G114"/>
      <c r="H114"/>
      <c r="I114"/>
      <c r="J114"/>
      <c r="K114"/>
      <c r="L114"/>
      <c r="M114"/>
    </row>
    <row r="115" spans="1:13" ht="30" x14ac:dyDescent="0.25">
      <c r="A115" s="109"/>
      <c r="B115" s="110">
        <v>636</v>
      </c>
      <c r="C115" s="109" t="s">
        <v>261</v>
      </c>
      <c r="D115" s="111">
        <f>D116+D118</f>
        <v>1498625</v>
      </c>
      <c r="E115" s="115">
        <f>E116+E118</f>
        <v>130079.18</v>
      </c>
      <c r="F115" s="111">
        <f t="shared" si="4"/>
        <v>1628704.18</v>
      </c>
      <c r="G115"/>
      <c r="H115"/>
      <c r="I115"/>
      <c r="J115"/>
      <c r="K115"/>
      <c r="L115"/>
      <c r="M115"/>
    </row>
    <row r="116" spans="1:13" ht="30" x14ac:dyDescent="0.25">
      <c r="A116" s="109"/>
      <c r="B116" s="110">
        <v>6361</v>
      </c>
      <c r="C116" s="109" t="s">
        <v>262</v>
      </c>
      <c r="D116" s="111">
        <f>D117</f>
        <v>1497625</v>
      </c>
      <c r="E116" s="115">
        <f>E117</f>
        <v>130579.18</v>
      </c>
      <c r="F116" s="111">
        <f t="shared" si="4"/>
        <v>1628204.18</v>
      </c>
      <c r="G116"/>
      <c r="H116"/>
      <c r="I116"/>
      <c r="J116"/>
      <c r="K116"/>
      <c r="L116"/>
      <c r="M116"/>
    </row>
    <row r="117" spans="1:13" ht="30" x14ac:dyDescent="0.25">
      <c r="A117" s="113" t="s">
        <v>263</v>
      </c>
      <c r="B117" s="114">
        <v>63612</v>
      </c>
      <c r="C117" s="113" t="s">
        <v>264</v>
      </c>
      <c r="D117" s="115">
        <v>1497625</v>
      </c>
      <c r="E117" s="115">
        <v>130579.18</v>
      </c>
      <c r="F117" s="115">
        <f t="shared" si="4"/>
        <v>1628204.18</v>
      </c>
      <c r="G117"/>
      <c r="H117"/>
      <c r="I117"/>
      <c r="J117"/>
      <c r="K117"/>
      <c r="L117"/>
      <c r="M117"/>
    </row>
    <row r="118" spans="1:13" ht="30" x14ac:dyDescent="0.25">
      <c r="A118" s="109"/>
      <c r="B118" s="110">
        <v>6362</v>
      </c>
      <c r="C118" s="109" t="s">
        <v>265</v>
      </c>
      <c r="D118" s="111">
        <f>D119</f>
        <v>1000</v>
      </c>
      <c r="E118" s="126">
        <f>E119</f>
        <v>-500</v>
      </c>
      <c r="F118" s="111">
        <f t="shared" si="4"/>
        <v>500</v>
      </c>
      <c r="G118"/>
      <c r="H118"/>
      <c r="I118"/>
      <c r="J118"/>
      <c r="K118"/>
      <c r="L118"/>
      <c r="M118"/>
    </row>
    <row r="119" spans="1:13" ht="30" x14ac:dyDescent="0.25">
      <c r="A119" s="113" t="s">
        <v>266</v>
      </c>
      <c r="B119" s="114">
        <v>63622</v>
      </c>
      <c r="C119" s="113" t="s">
        <v>267</v>
      </c>
      <c r="D119" s="118">
        <v>1000</v>
      </c>
      <c r="E119" s="115">
        <v>-500</v>
      </c>
      <c r="F119" s="115">
        <f t="shared" si="4"/>
        <v>500</v>
      </c>
      <c r="G119"/>
      <c r="H119"/>
      <c r="I119"/>
      <c r="J119"/>
      <c r="K119"/>
      <c r="L119"/>
      <c r="M119"/>
    </row>
    <row r="120" spans="1:13" x14ac:dyDescent="0.25">
      <c r="A120" s="116"/>
      <c r="B120" s="110">
        <v>9</v>
      </c>
      <c r="C120" s="109" t="s">
        <v>65</v>
      </c>
      <c r="D120" s="111">
        <f t="shared" ref="D120:E123" si="7">D121</f>
        <v>1375</v>
      </c>
      <c r="E120" s="111">
        <f t="shared" si="7"/>
        <v>-79.180000000000007</v>
      </c>
      <c r="F120" s="111">
        <f t="shared" si="4"/>
        <v>1295.82</v>
      </c>
      <c r="G120"/>
      <c r="H120"/>
      <c r="I120"/>
      <c r="J120"/>
      <c r="K120"/>
      <c r="L120"/>
      <c r="M120"/>
    </row>
    <row r="121" spans="1:13" x14ac:dyDescent="0.25">
      <c r="A121" s="116"/>
      <c r="B121" s="110">
        <v>92</v>
      </c>
      <c r="C121" s="109" t="s">
        <v>66</v>
      </c>
      <c r="D121" s="111">
        <f t="shared" si="7"/>
        <v>1375</v>
      </c>
      <c r="E121" s="111">
        <f t="shared" si="7"/>
        <v>-79.180000000000007</v>
      </c>
      <c r="F121" s="111">
        <f t="shared" si="4"/>
        <v>1295.82</v>
      </c>
      <c r="G121"/>
      <c r="H121"/>
      <c r="I121"/>
      <c r="J121"/>
      <c r="K121"/>
      <c r="L121"/>
      <c r="M121"/>
    </row>
    <row r="122" spans="1:13" x14ac:dyDescent="0.25">
      <c r="A122" s="116"/>
      <c r="B122" s="110">
        <v>922</v>
      </c>
      <c r="C122" s="109" t="s">
        <v>223</v>
      </c>
      <c r="D122" s="111">
        <f t="shared" si="7"/>
        <v>1375</v>
      </c>
      <c r="E122" s="111">
        <f t="shared" si="7"/>
        <v>-79.180000000000007</v>
      </c>
      <c r="F122" s="111">
        <f t="shared" si="4"/>
        <v>1295.82</v>
      </c>
      <c r="G122"/>
      <c r="H122"/>
      <c r="I122"/>
      <c r="J122"/>
      <c r="K122"/>
      <c r="L122"/>
      <c r="M122"/>
    </row>
    <row r="123" spans="1:13" x14ac:dyDescent="0.25">
      <c r="A123" s="116"/>
      <c r="B123" s="110">
        <v>9221</v>
      </c>
      <c r="C123" s="109" t="s">
        <v>224</v>
      </c>
      <c r="D123" s="111">
        <f t="shared" si="7"/>
        <v>1375</v>
      </c>
      <c r="E123" s="111">
        <f t="shared" si="7"/>
        <v>-79.180000000000007</v>
      </c>
      <c r="F123" s="111">
        <f t="shared" si="4"/>
        <v>1295.82</v>
      </c>
      <c r="G123"/>
      <c r="H123"/>
      <c r="I123"/>
      <c r="J123"/>
      <c r="K123"/>
      <c r="L123"/>
      <c r="M123"/>
    </row>
    <row r="124" spans="1:13" x14ac:dyDescent="0.25">
      <c r="A124" s="113" t="s">
        <v>268</v>
      </c>
      <c r="B124" s="114">
        <v>92211</v>
      </c>
      <c r="C124" s="113" t="s">
        <v>718</v>
      </c>
      <c r="D124" s="115">
        <v>1375</v>
      </c>
      <c r="E124" s="115">
        <v>-79.180000000000007</v>
      </c>
      <c r="F124" s="115">
        <f t="shared" si="4"/>
        <v>1295.82</v>
      </c>
      <c r="G124"/>
      <c r="H124"/>
      <c r="I124"/>
      <c r="J124"/>
      <c r="K124"/>
      <c r="L124"/>
      <c r="M124"/>
    </row>
    <row r="125" spans="1:13" x14ac:dyDescent="0.25">
      <c r="A125" s="106" t="s">
        <v>204</v>
      </c>
      <c r="B125" s="107" t="s">
        <v>113</v>
      </c>
      <c r="C125" s="106" t="s">
        <v>731</v>
      </c>
      <c r="D125" s="108">
        <f t="shared" ref="D125:E127" si="8">D126</f>
        <v>12000</v>
      </c>
      <c r="E125" s="108">
        <f>E126+E133</f>
        <v>11225.17</v>
      </c>
      <c r="F125" s="108">
        <f t="shared" si="4"/>
        <v>23225.17</v>
      </c>
      <c r="G125"/>
      <c r="H125"/>
      <c r="I125"/>
      <c r="J125"/>
      <c r="K125"/>
      <c r="L125"/>
      <c r="M125"/>
    </row>
    <row r="126" spans="1:13" x14ac:dyDescent="0.25">
      <c r="A126" s="109"/>
      <c r="B126" s="110">
        <v>6</v>
      </c>
      <c r="C126" s="109" t="s">
        <v>25</v>
      </c>
      <c r="D126" s="111">
        <f t="shared" si="8"/>
        <v>12000</v>
      </c>
      <c r="E126" s="115">
        <f t="shared" si="8"/>
        <v>5000</v>
      </c>
      <c r="F126" s="111">
        <f t="shared" si="4"/>
        <v>17000</v>
      </c>
      <c r="G126"/>
      <c r="H126"/>
      <c r="I126"/>
      <c r="J126"/>
      <c r="K126"/>
      <c r="L126"/>
      <c r="M126"/>
    </row>
    <row r="127" spans="1:13" ht="30" x14ac:dyDescent="0.25">
      <c r="A127" s="109"/>
      <c r="B127" s="110">
        <v>63</v>
      </c>
      <c r="C127" s="109" t="s">
        <v>26</v>
      </c>
      <c r="D127" s="111">
        <f t="shared" si="8"/>
        <v>12000</v>
      </c>
      <c r="E127" s="115">
        <f t="shared" si="8"/>
        <v>5000</v>
      </c>
      <c r="F127" s="111">
        <f t="shared" si="4"/>
        <v>17000</v>
      </c>
      <c r="G127"/>
      <c r="H127"/>
      <c r="I127"/>
      <c r="J127"/>
      <c r="K127"/>
      <c r="L127"/>
      <c r="M127"/>
    </row>
    <row r="128" spans="1:13" ht="30" x14ac:dyDescent="0.25">
      <c r="A128" s="109"/>
      <c r="B128" s="110">
        <v>636</v>
      </c>
      <c r="C128" s="109" t="s">
        <v>261</v>
      </c>
      <c r="D128" s="111">
        <f>D129</f>
        <v>12000</v>
      </c>
      <c r="E128" s="115">
        <f>E129+E131</f>
        <v>5000</v>
      </c>
      <c r="F128" s="111">
        <f t="shared" si="4"/>
        <v>17000</v>
      </c>
      <c r="G128"/>
      <c r="H128"/>
      <c r="I128"/>
      <c r="J128"/>
      <c r="K128"/>
      <c r="L128"/>
      <c r="M128"/>
    </row>
    <row r="129" spans="1:13" ht="30" x14ac:dyDescent="0.25">
      <c r="A129" s="109"/>
      <c r="B129" s="110">
        <v>6361</v>
      </c>
      <c r="C129" s="109" t="s">
        <v>262</v>
      </c>
      <c r="D129" s="111">
        <f>D130</f>
        <v>12000</v>
      </c>
      <c r="E129" s="126">
        <f>E130</f>
        <v>-10851</v>
      </c>
      <c r="F129" s="111">
        <f t="shared" si="4"/>
        <v>1149</v>
      </c>
      <c r="G129"/>
      <c r="H129"/>
      <c r="I129"/>
      <c r="J129"/>
      <c r="K129"/>
      <c r="L129"/>
      <c r="M129"/>
    </row>
    <row r="130" spans="1:13" ht="30" x14ac:dyDescent="0.25">
      <c r="A130" s="113" t="s">
        <v>269</v>
      </c>
      <c r="B130" s="114">
        <v>63613</v>
      </c>
      <c r="C130" s="113" t="s">
        <v>262</v>
      </c>
      <c r="D130" s="115">
        <v>12000</v>
      </c>
      <c r="E130" s="115">
        <v>-10851</v>
      </c>
      <c r="F130" s="115">
        <f t="shared" si="4"/>
        <v>1149</v>
      </c>
      <c r="G130"/>
      <c r="H130"/>
      <c r="I130"/>
      <c r="J130"/>
      <c r="K130"/>
      <c r="L130"/>
      <c r="M130"/>
    </row>
    <row r="131" spans="1:13" ht="30" x14ac:dyDescent="0.25">
      <c r="A131" s="109"/>
      <c r="B131" s="110">
        <v>6362</v>
      </c>
      <c r="C131" s="109" t="s">
        <v>265</v>
      </c>
      <c r="D131" s="111">
        <v>0</v>
      </c>
      <c r="E131" s="126">
        <f>E132</f>
        <v>15851</v>
      </c>
      <c r="F131" s="111">
        <f t="shared" si="4"/>
        <v>15851</v>
      </c>
      <c r="G131"/>
      <c r="H131"/>
      <c r="I131"/>
      <c r="J131"/>
      <c r="K131"/>
      <c r="L131"/>
      <c r="M131"/>
    </row>
    <row r="132" spans="1:13" ht="30" x14ac:dyDescent="0.25">
      <c r="A132" s="113" t="s">
        <v>808</v>
      </c>
      <c r="B132" s="117">
        <v>63623</v>
      </c>
      <c r="C132" s="116" t="s">
        <v>809</v>
      </c>
      <c r="D132" s="118">
        <v>0</v>
      </c>
      <c r="E132" s="115">
        <v>15851</v>
      </c>
      <c r="F132" s="115">
        <f t="shared" si="4"/>
        <v>15851</v>
      </c>
      <c r="G132"/>
      <c r="H132"/>
      <c r="I132"/>
      <c r="J132"/>
      <c r="K132"/>
      <c r="L132"/>
      <c r="M132"/>
    </row>
    <row r="133" spans="1:13" x14ac:dyDescent="0.25">
      <c r="A133" s="116"/>
      <c r="B133" s="110">
        <v>9</v>
      </c>
      <c r="C133" s="109" t="s">
        <v>65</v>
      </c>
      <c r="D133" s="111">
        <f t="shared" ref="D133:E136" si="9">D134</f>
        <v>0</v>
      </c>
      <c r="E133" s="111">
        <f t="shared" si="9"/>
        <v>6225.17</v>
      </c>
      <c r="F133" s="111">
        <f t="shared" si="4"/>
        <v>6225.17</v>
      </c>
      <c r="G133"/>
      <c r="H133"/>
      <c r="I133"/>
      <c r="J133"/>
      <c r="K133"/>
      <c r="L133"/>
      <c r="M133"/>
    </row>
    <row r="134" spans="1:13" x14ac:dyDescent="0.25">
      <c r="A134" s="116"/>
      <c r="B134" s="110">
        <v>92</v>
      </c>
      <c r="C134" s="109" t="s">
        <v>66</v>
      </c>
      <c r="D134" s="111">
        <f t="shared" si="9"/>
        <v>0</v>
      </c>
      <c r="E134" s="111">
        <f t="shared" si="9"/>
        <v>6225.17</v>
      </c>
      <c r="F134" s="111">
        <f t="shared" si="4"/>
        <v>6225.17</v>
      </c>
      <c r="G134"/>
      <c r="H134"/>
      <c r="I134"/>
      <c r="J134"/>
      <c r="K134"/>
      <c r="L134"/>
      <c r="M134"/>
    </row>
    <row r="135" spans="1:13" x14ac:dyDescent="0.25">
      <c r="A135" s="116"/>
      <c r="B135" s="110">
        <v>922</v>
      </c>
      <c r="C135" s="109" t="s">
        <v>223</v>
      </c>
      <c r="D135" s="111">
        <f t="shared" si="9"/>
        <v>0</v>
      </c>
      <c r="E135" s="111">
        <f t="shared" si="9"/>
        <v>6225.17</v>
      </c>
      <c r="F135" s="111">
        <f t="shared" si="4"/>
        <v>6225.17</v>
      </c>
      <c r="G135"/>
      <c r="H135"/>
      <c r="I135"/>
      <c r="J135"/>
      <c r="K135"/>
      <c r="L135"/>
      <c r="M135"/>
    </row>
    <row r="136" spans="1:13" x14ac:dyDescent="0.25">
      <c r="A136" s="116"/>
      <c r="B136" s="110">
        <v>9221</v>
      </c>
      <c r="C136" s="109" t="s">
        <v>224</v>
      </c>
      <c r="D136" s="111">
        <f t="shared" si="9"/>
        <v>0</v>
      </c>
      <c r="E136" s="111">
        <f t="shared" si="9"/>
        <v>6225.17</v>
      </c>
      <c r="F136" s="111">
        <f t="shared" si="4"/>
        <v>6225.17</v>
      </c>
      <c r="G136"/>
      <c r="H136"/>
      <c r="I136"/>
      <c r="J136"/>
      <c r="K136"/>
      <c r="L136"/>
      <c r="M136"/>
    </row>
    <row r="137" spans="1:13" x14ac:dyDescent="0.25">
      <c r="A137" s="113" t="s">
        <v>270</v>
      </c>
      <c r="B137" s="114">
        <v>92211</v>
      </c>
      <c r="C137" s="113" t="s">
        <v>259</v>
      </c>
      <c r="D137" s="115">
        <v>0</v>
      </c>
      <c r="E137" s="115">
        <v>6225.17</v>
      </c>
      <c r="F137" s="115">
        <f t="shared" si="4"/>
        <v>6225.17</v>
      </c>
      <c r="G137"/>
      <c r="H137"/>
      <c r="I137"/>
      <c r="J137"/>
      <c r="K137"/>
      <c r="L137"/>
      <c r="M137"/>
    </row>
    <row r="138" spans="1:13" x14ac:dyDescent="0.25">
      <c r="A138" s="106" t="s">
        <v>204</v>
      </c>
      <c r="B138" s="107" t="s">
        <v>115</v>
      </c>
      <c r="C138" s="106" t="s">
        <v>271</v>
      </c>
      <c r="D138" s="108">
        <f>D139+D150</f>
        <v>28000</v>
      </c>
      <c r="E138" s="108">
        <f>E139+E150</f>
        <v>-13000</v>
      </c>
      <c r="F138" s="108">
        <f t="shared" si="4"/>
        <v>15000</v>
      </c>
      <c r="G138"/>
      <c r="H138"/>
      <c r="I138"/>
      <c r="J138"/>
      <c r="K138"/>
      <c r="L138"/>
      <c r="M138"/>
    </row>
    <row r="139" spans="1:13" x14ac:dyDescent="0.25">
      <c r="A139" s="109"/>
      <c r="B139" s="110">
        <v>6</v>
      </c>
      <c r="C139" s="109" t="s">
        <v>25</v>
      </c>
      <c r="D139" s="111">
        <f>D140+D146</f>
        <v>25000</v>
      </c>
      <c r="E139" s="111">
        <f>E140+E146</f>
        <v>-18610.04</v>
      </c>
      <c r="F139" s="111">
        <f t="shared" si="4"/>
        <v>6389.9599999999991</v>
      </c>
      <c r="G139"/>
      <c r="H139"/>
      <c r="I139"/>
      <c r="J139"/>
      <c r="K139"/>
      <c r="L139"/>
      <c r="M139"/>
    </row>
    <row r="140" spans="1:13" ht="30" x14ac:dyDescent="0.25">
      <c r="A140" s="109"/>
      <c r="B140" s="110">
        <v>63</v>
      </c>
      <c r="C140" s="109" t="s">
        <v>26</v>
      </c>
      <c r="D140" s="111">
        <f>D141</f>
        <v>24950</v>
      </c>
      <c r="E140" s="111">
        <f>E141</f>
        <v>-18570.04</v>
      </c>
      <c r="F140" s="111">
        <f t="shared" si="4"/>
        <v>6379.9599999999991</v>
      </c>
      <c r="G140"/>
      <c r="H140"/>
      <c r="I140"/>
      <c r="J140"/>
      <c r="K140"/>
      <c r="L140"/>
      <c r="M140"/>
    </row>
    <row r="141" spans="1:13" ht="30" x14ac:dyDescent="0.25">
      <c r="A141" s="109"/>
      <c r="B141" s="110">
        <v>638</v>
      </c>
      <c r="C141" s="109" t="s">
        <v>272</v>
      </c>
      <c r="D141" s="111">
        <f>D142</f>
        <v>24950</v>
      </c>
      <c r="E141" s="111">
        <f>E142</f>
        <v>-18570.04</v>
      </c>
      <c r="F141" s="111">
        <f t="shared" si="4"/>
        <v>6379.9599999999991</v>
      </c>
      <c r="G141"/>
      <c r="H141"/>
      <c r="I141"/>
      <c r="J141"/>
      <c r="K141"/>
      <c r="L141"/>
      <c r="M141"/>
    </row>
    <row r="142" spans="1:13" ht="30" x14ac:dyDescent="0.25">
      <c r="A142" s="109"/>
      <c r="B142" s="110">
        <v>6381</v>
      </c>
      <c r="C142" s="109" t="s">
        <v>273</v>
      </c>
      <c r="D142" s="111">
        <f>D143+D144+D145</f>
        <v>24950</v>
      </c>
      <c r="E142" s="111">
        <f>E143+E144+E145</f>
        <v>-18570.04</v>
      </c>
      <c r="F142" s="111">
        <f t="shared" si="4"/>
        <v>6379.9599999999991</v>
      </c>
      <c r="G142"/>
      <c r="H142"/>
      <c r="I142"/>
      <c r="J142"/>
      <c r="K142"/>
      <c r="L142"/>
      <c r="M142"/>
    </row>
    <row r="143" spans="1:13" ht="30" x14ac:dyDescent="0.25">
      <c r="A143" s="113" t="s">
        <v>274</v>
      </c>
      <c r="B143" s="114">
        <v>63811</v>
      </c>
      <c r="C143" s="129" t="s">
        <v>275</v>
      </c>
      <c r="D143" s="115">
        <v>24950</v>
      </c>
      <c r="E143" s="115">
        <v>-18570.04</v>
      </c>
      <c r="F143" s="115">
        <f t="shared" si="4"/>
        <v>6379.9599999999991</v>
      </c>
      <c r="G143"/>
      <c r="H143"/>
      <c r="I143"/>
      <c r="J143"/>
      <c r="K143"/>
      <c r="L143"/>
      <c r="M143"/>
    </row>
    <row r="144" spans="1:13" ht="30" x14ac:dyDescent="0.25">
      <c r="A144" s="113" t="s">
        <v>276</v>
      </c>
      <c r="B144" s="117">
        <v>63813</v>
      </c>
      <c r="C144" s="130" t="s">
        <v>277</v>
      </c>
      <c r="D144" s="115">
        <v>0</v>
      </c>
      <c r="E144" s="115">
        <v>0</v>
      </c>
      <c r="F144" s="115">
        <f t="shared" si="4"/>
        <v>0</v>
      </c>
      <c r="G144"/>
      <c r="H144"/>
      <c r="I144"/>
      <c r="J144"/>
      <c r="K144"/>
      <c r="L144"/>
      <c r="M144"/>
    </row>
    <row r="145" spans="1:13" ht="30" x14ac:dyDescent="0.25">
      <c r="A145" s="113" t="s">
        <v>278</v>
      </c>
      <c r="B145" s="117">
        <v>63612</v>
      </c>
      <c r="C145" s="116" t="s">
        <v>279</v>
      </c>
      <c r="D145" s="115">
        <v>0</v>
      </c>
      <c r="E145" s="115">
        <v>0</v>
      </c>
      <c r="F145" s="115">
        <f t="shared" si="4"/>
        <v>0</v>
      </c>
      <c r="G145"/>
      <c r="H145"/>
      <c r="I145"/>
      <c r="J145"/>
      <c r="K145"/>
      <c r="L145"/>
      <c r="M145"/>
    </row>
    <row r="146" spans="1:13" x14ac:dyDescent="0.25">
      <c r="A146" s="109"/>
      <c r="B146" s="110">
        <v>64</v>
      </c>
      <c r="C146" s="109" t="s">
        <v>59</v>
      </c>
      <c r="D146" s="111">
        <f>D147</f>
        <v>50</v>
      </c>
      <c r="E146" s="123">
        <v>-40</v>
      </c>
      <c r="F146" s="111">
        <f t="shared" si="4"/>
        <v>10</v>
      </c>
      <c r="G146"/>
      <c r="H146"/>
      <c r="I146"/>
      <c r="J146"/>
      <c r="K146"/>
      <c r="L146"/>
      <c r="M146"/>
    </row>
    <row r="147" spans="1:13" x14ac:dyDescent="0.25">
      <c r="A147" s="109"/>
      <c r="B147" s="110">
        <v>641</v>
      </c>
      <c r="C147" s="109" t="s">
        <v>228</v>
      </c>
      <c r="D147" s="111">
        <f>D148</f>
        <v>50</v>
      </c>
      <c r="E147" s="123">
        <v>-40</v>
      </c>
      <c r="F147" s="111">
        <f t="shared" si="4"/>
        <v>10</v>
      </c>
      <c r="G147"/>
      <c r="H147"/>
      <c r="I147"/>
      <c r="J147"/>
      <c r="K147"/>
      <c r="L147"/>
      <c r="M147"/>
    </row>
    <row r="148" spans="1:13" x14ac:dyDescent="0.25">
      <c r="A148" s="109"/>
      <c r="B148" s="110">
        <v>6413</v>
      </c>
      <c r="C148" s="109" t="s">
        <v>229</v>
      </c>
      <c r="D148" s="111">
        <f>D149</f>
        <v>50</v>
      </c>
      <c r="E148" s="123">
        <v>-40</v>
      </c>
      <c r="F148" s="111">
        <f t="shared" si="4"/>
        <v>10</v>
      </c>
      <c r="G148"/>
      <c r="H148"/>
      <c r="I148"/>
      <c r="J148"/>
      <c r="K148"/>
      <c r="L148"/>
      <c r="M148"/>
    </row>
    <row r="149" spans="1:13" x14ac:dyDescent="0.25">
      <c r="A149" s="121" t="s">
        <v>280</v>
      </c>
      <c r="B149" s="122">
        <v>64132</v>
      </c>
      <c r="C149" s="121" t="s">
        <v>231</v>
      </c>
      <c r="D149" s="123">
        <v>50</v>
      </c>
      <c r="E149" s="123">
        <v>-40</v>
      </c>
      <c r="F149" s="123">
        <f t="shared" si="4"/>
        <v>10</v>
      </c>
      <c r="G149"/>
      <c r="H149"/>
      <c r="I149"/>
      <c r="J149"/>
      <c r="K149"/>
      <c r="L149"/>
      <c r="M149"/>
    </row>
    <row r="150" spans="1:13" x14ac:dyDescent="0.25">
      <c r="A150" s="116"/>
      <c r="B150" s="110">
        <v>9</v>
      </c>
      <c r="C150" s="109" t="s">
        <v>65</v>
      </c>
      <c r="D150" s="111">
        <f t="shared" ref="D150:E153" si="10">D151</f>
        <v>3000</v>
      </c>
      <c r="E150" s="115">
        <f t="shared" si="10"/>
        <v>5610.04</v>
      </c>
      <c r="F150" s="111">
        <f t="shared" ref="F150:F154" si="11">D150+E150</f>
        <v>8610.0400000000009</v>
      </c>
      <c r="G150"/>
      <c r="H150"/>
      <c r="I150"/>
      <c r="J150"/>
      <c r="K150"/>
      <c r="L150"/>
      <c r="M150"/>
    </row>
    <row r="151" spans="1:13" x14ac:dyDescent="0.25">
      <c r="A151" s="116"/>
      <c r="B151" s="110">
        <v>92</v>
      </c>
      <c r="C151" s="109" t="s">
        <v>66</v>
      </c>
      <c r="D151" s="111">
        <f t="shared" si="10"/>
        <v>3000</v>
      </c>
      <c r="E151" s="115">
        <f t="shared" si="10"/>
        <v>5610.04</v>
      </c>
      <c r="F151" s="111">
        <f t="shared" si="11"/>
        <v>8610.0400000000009</v>
      </c>
      <c r="G151"/>
      <c r="H151"/>
      <c r="I151"/>
      <c r="J151"/>
      <c r="K151"/>
      <c r="L151"/>
      <c r="M151"/>
    </row>
    <row r="152" spans="1:13" x14ac:dyDescent="0.25">
      <c r="A152" s="116"/>
      <c r="B152" s="110">
        <v>922</v>
      </c>
      <c r="C152" s="109" t="s">
        <v>223</v>
      </c>
      <c r="D152" s="111">
        <f t="shared" si="10"/>
        <v>3000</v>
      </c>
      <c r="E152" s="115">
        <f t="shared" si="10"/>
        <v>5610.04</v>
      </c>
      <c r="F152" s="111">
        <f t="shared" si="11"/>
        <v>8610.0400000000009</v>
      </c>
      <c r="G152"/>
      <c r="H152"/>
      <c r="I152"/>
      <c r="J152"/>
      <c r="K152"/>
      <c r="L152"/>
      <c r="M152"/>
    </row>
    <row r="153" spans="1:13" x14ac:dyDescent="0.25">
      <c r="A153" s="116"/>
      <c r="B153" s="110">
        <v>9221</v>
      </c>
      <c r="C153" s="109" t="s">
        <v>224</v>
      </c>
      <c r="D153" s="111">
        <f t="shared" si="10"/>
        <v>3000</v>
      </c>
      <c r="E153" s="115">
        <f t="shared" si="10"/>
        <v>5610.04</v>
      </c>
      <c r="F153" s="111">
        <f t="shared" si="11"/>
        <v>8610.0400000000009</v>
      </c>
      <c r="G153"/>
      <c r="H153"/>
      <c r="I153"/>
      <c r="J153"/>
      <c r="K153"/>
      <c r="L153"/>
      <c r="M153"/>
    </row>
    <row r="154" spans="1:13" x14ac:dyDescent="0.25">
      <c r="A154" s="113" t="s">
        <v>281</v>
      </c>
      <c r="B154" s="114">
        <v>922113</v>
      </c>
      <c r="C154" s="113" t="s">
        <v>718</v>
      </c>
      <c r="D154" s="115">
        <v>3000</v>
      </c>
      <c r="E154" s="115">
        <v>5610.04</v>
      </c>
      <c r="F154" s="115">
        <f t="shared" si="11"/>
        <v>8610.0400000000009</v>
      </c>
      <c r="G154"/>
      <c r="H154"/>
      <c r="I154"/>
      <c r="J154"/>
      <c r="K154"/>
      <c r="L154"/>
      <c r="M154"/>
    </row>
    <row r="155" spans="1:13" x14ac:dyDescent="0.25">
      <c r="A155" s="308" t="s">
        <v>187</v>
      </c>
      <c r="B155" s="308" t="s">
        <v>188</v>
      </c>
      <c r="C155" s="308" t="s">
        <v>189</v>
      </c>
      <c r="D155" s="303" t="s">
        <v>190</v>
      </c>
      <c r="E155" s="305"/>
      <c r="F155" s="307"/>
      <c r="G155"/>
      <c r="H155"/>
      <c r="I155"/>
      <c r="J155"/>
      <c r="K155"/>
      <c r="L155"/>
      <c r="M155"/>
    </row>
    <row r="156" spans="1:13" x14ac:dyDescent="0.25">
      <c r="A156" s="308"/>
      <c r="B156" s="308"/>
      <c r="C156" s="308"/>
      <c r="D156" s="304"/>
      <c r="E156" s="306"/>
      <c r="F156" s="307">
        <f>SUM(F157+F180)</f>
        <v>1847406.45</v>
      </c>
      <c r="G156"/>
      <c r="H156"/>
      <c r="I156"/>
      <c r="J156"/>
      <c r="K156"/>
      <c r="L156"/>
      <c r="M156"/>
    </row>
    <row r="157" spans="1:13" x14ac:dyDescent="0.25">
      <c r="A157" s="131"/>
      <c r="B157" s="132" t="s">
        <v>191</v>
      </c>
      <c r="C157" s="131" t="s">
        <v>282</v>
      </c>
      <c r="D157" s="133">
        <v>1730541.28</v>
      </c>
      <c r="E157" s="133">
        <f>E158+E159</f>
        <v>114765.17</v>
      </c>
      <c r="F157" s="133">
        <f t="shared" ref="F157:F220" si="12">D157+E157</f>
        <v>1845306.45</v>
      </c>
      <c r="G157"/>
      <c r="H157"/>
      <c r="I157"/>
      <c r="J157"/>
      <c r="K157"/>
      <c r="L157"/>
      <c r="M157"/>
    </row>
    <row r="158" spans="1:13" x14ac:dyDescent="0.25">
      <c r="A158" s="301" t="s">
        <v>283</v>
      </c>
      <c r="B158" s="301"/>
      <c r="C158" s="301"/>
      <c r="D158" s="133">
        <v>152041.28000000003</v>
      </c>
      <c r="E158" s="133">
        <f>E319</f>
        <v>8485</v>
      </c>
      <c r="F158" s="133">
        <f t="shared" si="12"/>
        <v>160526.28000000003</v>
      </c>
      <c r="G158"/>
      <c r="H158"/>
      <c r="I158"/>
      <c r="J158"/>
      <c r="K158"/>
      <c r="L158"/>
      <c r="M158"/>
    </row>
    <row r="159" spans="1:13" x14ac:dyDescent="0.25">
      <c r="A159" s="301" t="s">
        <v>284</v>
      </c>
      <c r="B159" s="301"/>
      <c r="C159" s="301"/>
      <c r="D159" s="133">
        <v>1578500</v>
      </c>
      <c r="E159" s="133">
        <f>E347+E389+E497+E537+E614+E690</f>
        <v>106280.17</v>
      </c>
      <c r="F159" s="133">
        <f t="shared" si="12"/>
        <v>1684780.17</v>
      </c>
      <c r="G159"/>
      <c r="H159"/>
      <c r="I159"/>
      <c r="J159"/>
      <c r="K159"/>
      <c r="L159"/>
      <c r="M159"/>
    </row>
    <row r="160" spans="1:13" x14ac:dyDescent="0.25">
      <c r="A160" s="301" t="s">
        <v>285</v>
      </c>
      <c r="B160" s="301"/>
      <c r="C160" s="301"/>
      <c r="D160" s="133">
        <v>0</v>
      </c>
      <c r="E160" s="133"/>
      <c r="F160" s="133">
        <f t="shared" si="12"/>
        <v>0</v>
      </c>
      <c r="G160"/>
      <c r="H160"/>
      <c r="I160"/>
      <c r="J160"/>
      <c r="K160"/>
      <c r="L160"/>
      <c r="M160"/>
    </row>
    <row r="161" spans="1:13" x14ac:dyDescent="0.25">
      <c r="A161" s="301" t="s">
        <v>286</v>
      </c>
      <c r="B161" s="301"/>
      <c r="C161" s="301"/>
      <c r="D161" s="133">
        <v>0</v>
      </c>
      <c r="E161" s="133"/>
      <c r="F161" s="133">
        <f t="shared" si="12"/>
        <v>0</v>
      </c>
      <c r="G161"/>
      <c r="H161"/>
      <c r="I161"/>
      <c r="J161"/>
      <c r="K161"/>
      <c r="L161"/>
      <c r="M161"/>
    </row>
    <row r="162" spans="1:13" x14ac:dyDescent="0.25">
      <c r="A162" s="301" t="s">
        <v>287</v>
      </c>
      <c r="B162" s="301"/>
      <c r="C162" s="301"/>
      <c r="D162" s="133">
        <v>0</v>
      </c>
      <c r="E162" s="133"/>
      <c r="F162" s="133">
        <f t="shared" si="12"/>
        <v>0</v>
      </c>
      <c r="G162"/>
      <c r="H162"/>
      <c r="I162"/>
      <c r="J162"/>
      <c r="K162"/>
      <c r="L162"/>
      <c r="M162"/>
    </row>
    <row r="163" spans="1:13" x14ac:dyDescent="0.25">
      <c r="A163" s="301" t="s">
        <v>177</v>
      </c>
      <c r="B163" s="301"/>
      <c r="C163" s="301"/>
      <c r="D163" s="134">
        <v>0</v>
      </c>
      <c r="E163" s="134"/>
      <c r="F163" s="134">
        <f>D163+E163</f>
        <v>0</v>
      </c>
      <c r="G163"/>
      <c r="H163"/>
      <c r="I163"/>
      <c r="J163"/>
      <c r="K163"/>
      <c r="L163"/>
      <c r="M163"/>
    </row>
    <row r="164" spans="1:13" x14ac:dyDescent="0.25">
      <c r="A164" s="301" t="s">
        <v>288</v>
      </c>
      <c r="B164" s="301"/>
      <c r="C164" s="301"/>
      <c r="D164" s="134">
        <v>0</v>
      </c>
      <c r="E164" s="134"/>
      <c r="F164" s="134">
        <f t="shared" si="12"/>
        <v>0</v>
      </c>
      <c r="G164"/>
      <c r="H164"/>
      <c r="I164"/>
      <c r="J164"/>
      <c r="K164"/>
      <c r="L164"/>
      <c r="M164"/>
    </row>
    <row r="165" spans="1:13" x14ac:dyDescent="0.25">
      <c r="A165" s="106" t="s">
        <v>204</v>
      </c>
      <c r="B165" s="107" t="s">
        <v>289</v>
      </c>
      <c r="C165" s="106" t="s">
        <v>290</v>
      </c>
      <c r="D165" s="108">
        <v>124373.78</v>
      </c>
      <c r="E165" s="108">
        <f>E166</f>
        <v>7000</v>
      </c>
      <c r="F165" s="108">
        <f t="shared" si="12"/>
        <v>131373.78</v>
      </c>
      <c r="G165"/>
      <c r="H165"/>
      <c r="I165"/>
      <c r="J165"/>
      <c r="K165"/>
      <c r="L165"/>
      <c r="M165"/>
    </row>
    <row r="166" spans="1:13" x14ac:dyDescent="0.25">
      <c r="A166" s="109"/>
      <c r="B166" s="110">
        <v>3</v>
      </c>
      <c r="C166" s="109" t="s">
        <v>31</v>
      </c>
      <c r="D166" s="111">
        <v>124373.78</v>
      </c>
      <c r="E166" s="111">
        <f>E167+E270</f>
        <v>7000</v>
      </c>
      <c r="F166" s="111">
        <f t="shared" si="12"/>
        <v>131373.78</v>
      </c>
      <c r="G166"/>
      <c r="H166"/>
      <c r="I166"/>
      <c r="J166"/>
      <c r="K166"/>
      <c r="L166"/>
      <c r="M166"/>
    </row>
    <row r="167" spans="1:13" x14ac:dyDescent="0.25">
      <c r="A167" s="109"/>
      <c r="B167" s="110">
        <v>32</v>
      </c>
      <c r="C167" s="109" t="s">
        <v>33</v>
      </c>
      <c r="D167" s="111">
        <v>123423.78</v>
      </c>
      <c r="E167" s="111">
        <f>E168+E185+E211+E252+E256</f>
        <v>7437.46</v>
      </c>
      <c r="F167" s="111">
        <f t="shared" si="12"/>
        <v>130861.24</v>
      </c>
      <c r="G167"/>
      <c r="H167"/>
      <c r="I167"/>
      <c r="J167"/>
      <c r="K167"/>
      <c r="L167"/>
      <c r="M167"/>
    </row>
    <row r="168" spans="1:13" x14ac:dyDescent="0.25">
      <c r="A168" s="109"/>
      <c r="B168" s="110">
        <v>321</v>
      </c>
      <c r="C168" s="109" t="s">
        <v>124</v>
      </c>
      <c r="D168" s="111">
        <v>51660.639999999999</v>
      </c>
      <c r="E168" s="111">
        <f>E169+E178+E180+E183</f>
        <v>-5760</v>
      </c>
      <c r="F168" s="111">
        <f t="shared" si="12"/>
        <v>45900.639999999999</v>
      </c>
      <c r="G168"/>
      <c r="H168"/>
      <c r="I168"/>
      <c r="J168"/>
      <c r="K168"/>
      <c r="L168"/>
      <c r="M168"/>
    </row>
    <row r="169" spans="1:13" x14ac:dyDescent="0.25">
      <c r="A169" s="109"/>
      <c r="B169" s="110">
        <v>3211</v>
      </c>
      <c r="C169" s="109" t="s">
        <v>125</v>
      </c>
      <c r="D169" s="111">
        <v>4160.6399999999994</v>
      </c>
      <c r="E169" s="111">
        <f>SUM(E170:E177)</f>
        <v>-60</v>
      </c>
      <c r="F169" s="111">
        <f t="shared" si="12"/>
        <v>4100.6399999999994</v>
      </c>
      <c r="G169"/>
      <c r="H169"/>
      <c r="I169"/>
      <c r="J169"/>
      <c r="K169"/>
      <c r="L169"/>
      <c r="M169"/>
    </row>
    <row r="170" spans="1:13" x14ac:dyDescent="0.25">
      <c r="A170" s="130" t="s">
        <v>291</v>
      </c>
      <c r="B170" s="117">
        <v>32111</v>
      </c>
      <c r="C170" s="116" t="s">
        <v>292</v>
      </c>
      <c r="D170" s="118">
        <v>2510.64</v>
      </c>
      <c r="E170" s="118">
        <v>-500</v>
      </c>
      <c r="F170" s="118">
        <f t="shared" si="12"/>
        <v>2010.6399999999999</v>
      </c>
      <c r="G170"/>
      <c r="H170"/>
      <c r="I170"/>
      <c r="J170"/>
      <c r="K170"/>
      <c r="L170"/>
      <c r="M170"/>
    </row>
    <row r="171" spans="1:13" x14ac:dyDescent="0.25">
      <c r="A171" s="130" t="s">
        <v>293</v>
      </c>
      <c r="B171" s="117">
        <v>32112</v>
      </c>
      <c r="C171" s="116" t="s">
        <v>294</v>
      </c>
      <c r="D171" s="118">
        <v>0</v>
      </c>
      <c r="E171" s="118">
        <v>0</v>
      </c>
      <c r="F171" s="118">
        <f t="shared" si="12"/>
        <v>0</v>
      </c>
      <c r="G171"/>
      <c r="H171"/>
      <c r="I171"/>
      <c r="J171"/>
      <c r="K171"/>
      <c r="L171"/>
      <c r="M171"/>
    </row>
    <row r="172" spans="1:13" x14ac:dyDescent="0.25">
      <c r="A172" s="130" t="s">
        <v>295</v>
      </c>
      <c r="B172" s="117">
        <v>32113</v>
      </c>
      <c r="C172" s="116" t="s">
        <v>296</v>
      </c>
      <c r="D172" s="118">
        <v>100</v>
      </c>
      <c r="E172" s="118">
        <v>400</v>
      </c>
      <c r="F172" s="118">
        <f t="shared" si="12"/>
        <v>500</v>
      </c>
      <c r="G172"/>
      <c r="H172"/>
      <c r="I172"/>
      <c r="J172"/>
      <c r="K172"/>
      <c r="L172"/>
      <c r="M172"/>
    </row>
    <row r="173" spans="1:13" ht="30" x14ac:dyDescent="0.25">
      <c r="A173" s="130" t="s">
        <v>297</v>
      </c>
      <c r="B173" s="117">
        <v>32114</v>
      </c>
      <c r="C173" s="116" t="s">
        <v>298</v>
      </c>
      <c r="D173" s="118">
        <v>0</v>
      </c>
      <c r="E173" s="118">
        <v>0</v>
      </c>
      <c r="F173" s="118">
        <f t="shared" si="12"/>
        <v>0</v>
      </c>
      <c r="G173"/>
      <c r="H173"/>
      <c r="I173"/>
      <c r="J173"/>
      <c r="K173"/>
      <c r="L173"/>
      <c r="M173"/>
    </row>
    <row r="174" spans="1:13" x14ac:dyDescent="0.25">
      <c r="A174" s="130" t="s">
        <v>299</v>
      </c>
      <c r="B174" s="117">
        <v>32115</v>
      </c>
      <c r="C174" s="116" t="s">
        <v>300</v>
      </c>
      <c r="D174" s="118">
        <v>1500</v>
      </c>
      <c r="E174" s="118">
        <v>0</v>
      </c>
      <c r="F174" s="118">
        <f t="shared" si="12"/>
        <v>1500</v>
      </c>
      <c r="G174"/>
      <c r="H174"/>
      <c r="I174"/>
      <c r="J174"/>
      <c r="K174"/>
      <c r="L174"/>
      <c r="M174"/>
    </row>
    <row r="175" spans="1:13" x14ac:dyDescent="0.25">
      <c r="A175" s="130" t="s">
        <v>301</v>
      </c>
      <c r="B175" s="117">
        <v>32116</v>
      </c>
      <c r="C175" s="116" t="s">
        <v>302</v>
      </c>
      <c r="D175" s="118">
        <v>0</v>
      </c>
      <c r="E175" s="118">
        <v>0</v>
      </c>
      <c r="F175" s="118">
        <f t="shared" si="12"/>
        <v>0</v>
      </c>
      <c r="G175"/>
      <c r="H175"/>
      <c r="I175"/>
      <c r="J175"/>
      <c r="K175"/>
      <c r="L175"/>
      <c r="M175"/>
    </row>
    <row r="176" spans="1:13" x14ac:dyDescent="0.25">
      <c r="A176" s="130" t="s">
        <v>303</v>
      </c>
      <c r="B176" s="117">
        <v>32117</v>
      </c>
      <c r="C176" s="116" t="s">
        <v>304</v>
      </c>
      <c r="D176" s="118">
        <v>0</v>
      </c>
      <c r="E176" s="118">
        <v>0</v>
      </c>
      <c r="F176" s="118">
        <f t="shared" si="12"/>
        <v>0</v>
      </c>
      <c r="G176"/>
      <c r="H176"/>
      <c r="I176"/>
      <c r="J176"/>
      <c r="K176"/>
      <c r="L176"/>
      <c r="M176"/>
    </row>
    <row r="177" spans="1:13" x14ac:dyDescent="0.25">
      <c r="A177" s="116" t="s">
        <v>305</v>
      </c>
      <c r="B177" s="117">
        <v>32119</v>
      </c>
      <c r="C177" s="116" t="s">
        <v>306</v>
      </c>
      <c r="D177" s="118">
        <v>50</v>
      </c>
      <c r="E177" s="118">
        <v>40</v>
      </c>
      <c r="F177" s="118">
        <f t="shared" si="12"/>
        <v>90</v>
      </c>
      <c r="G177"/>
      <c r="H177"/>
      <c r="I177"/>
      <c r="J177"/>
      <c r="K177"/>
      <c r="L177"/>
      <c r="M177"/>
    </row>
    <row r="178" spans="1:13" x14ac:dyDescent="0.25">
      <c r="A178" s="109"/>
      <c r="B178" s="110">
        <v>3212</v>
      </c>
      <c r="C178" s="109" t="s">
        <v>307</v>
      </c>
      <c r="D178" s="111">
        <v>45000</v>
      </c>
      <c r="E178" s="111">
        <f>E179</f>
        <v>-6000</v>
      </c>
      <c r="F178" s="111">
        <f t="shared" si="12"/>
        <v>39000</v>
      </c>
      <c r="G178"/>
      <c r="H178"/>
      <c r="I178"/>
      <c r="J178"/>
      <c r="K178"/>
      <c r="L178"/>
      <c r="M178"/>
    </row>
    <row r="179" spans="1:13" x14ac:dyDescent="0.25">
      <c r="A179" s="116" t="s">
        <v>308</v>
      </c>
      <c r="B179" s="117">
        <v>32121</v>
      </c>
      <c r="C179" s="116" t="s">
        <v>309</v>
      </c>
      <c r="D179" s="118">
        <v>45000</v>
      </c>
      <c r="E179" s="118">
        <v>-6000</v>
      </c>
      <c r="F179" s="118">
        <f t="shared" si="12"/>
        <v>39000</v>
      </c>
      <c r="G179"/>
      <c r="H179"/>
      <c r="I179"/>
      <c r="J179"/>
      <c r="K179"/>
      <c r="L179"/>
      <c r="M179"/>
    </row>
    <row r="180" spans="1:13" x14ac:dyDescent="0.25">
      <c r="A180" s="109"/>
      <c r="B180" s="110">
        <v>3213</v>
      </c>
      <c r="C180" s="109" t="s">
        <v>310</v>
      </c>
      <c r="D180" s="111">
        <v>2000</v>
      </c>
      <c r="E180" s="111">
        <f>E181+E182</f>
        <v>100</v>
      </c>
      <c r="F180" s="111">
        <f t="shared" si="12"/>
        <v>2100</v>
      </c>
      <c r="G180"/>
      <c r="H180"/>
      <c r="I180"/>
      <c r="J180"/>
      <c r="K180"/>
      <c r="L180"/>
      <c r="M180"/>
    </row>
    <row r="181" spans="1:13" x14ac:dyDescent="0.25">
      <c r="A181" s="116" t="s">
        <v>311</v>
      </c>
      <c r="B181" s="117">
        <v>32131</v>
      </c>
      <c r="C181" s="116" t="s">
        <v>312</v>
      </c>
      <c r="D181" s="118">
        <v>1500</v>
      </c>
      <c r="E181" s="118">
        <v>0</v>
      </c>
      <c r="F181" s="118">
        <f t="shared" si="12"/>
        <v>1500</v>
      </c>
      <c r="G181"/>
      <c r="H181"/>
      <c r="I181"/>
      <c r="J181"/>
      <c r="K181"/>
      <c r="L181"/>
      <c r="M181"/>
    </row>
    <row r="182" spans="1:13" x14ac:dyDescent="0.25">
      <c r="A182" s="116" t="s">
        <v>313</v>
      </c>
      <c r="B182" s="117">
        <v>32132</v>
      </c>
      <c r="C182" s="116" t="s">
        <v>314</v>
      </c>
      <c r="D182" s="118">
        <v>500</v>
      </c>
      <c r="E182" s="118">
        <v>100</v>
      </c>
      <c r="F182" s="118">
        <f t="shared" si="12"/>
        <v>600</v>
      </c>
      <c r="G182"/>
      <c r="H182"/>
      <c r="I182"/>
      <c r="J182"/>
      <c r="K182"/>
      <c r="L182"/>
      <c r="M182"/>
    </row>
    <row r="183" spans="1:13" x14ac:dyDescent="0.25">
      <c r="A183" s="109"/>
      <c r="B183" s="110">
        <v>3214</v>
      </c>
      <c r="C183" s="109" t="s">
        <v>126</v>
      </c>
      <c r="D183" s="111">
        <v>500</v>
      </c>
      <c r="E183" s="111">
        <f>E184</f>
        <v>200</v>
      </c>
      <c r="F183" s="111">
        <f t="shared" si="12"/>
        <v>700</v>
      </c>
      <c r="G183"/>
      <c r="H183"/>
      <c r="I183"/>
      <c r="J183"/>
      <c r="K183"/>
      <c r="L183"/>
      <c r="M183"/>
    </row>
    <row r="184" spans="1:13" ht="30" x14ac:dyDescent="0.25">
      <c r="A184" s="116" t="s">
        <v>315</v>
      </c>
      <c r="B184" s="117">
        <v>32141</v>
      </c>
      <c r="C184" s="116" t="s">
        <v>316</v>
      </c>
      <c r="D184" s="118">
        <v>500</v>
      </c>
      <c r="E184" s="118">
        <v>200</v>
      </c>
      <c r="F184" s="118">
        <f t="shared" si="12"/>
        <v>700</v>
      </c>
      <c r="G184"/>
      <c r="H184"/>
      <c r="I184"/>
      <c r="J184"/>
      <c r="K184"/>
      <c r="L184"/>
      <c r="M184"/>
    </row>
    <row r="185" spans="1:13" x14ac:dyDescent="0.25">
      <c r="A185" s="109"/>
      <c r="B185" s="110">
        <v>322</v>
      </c>
      <c r="C185" s="109" t="s">
        <v>127</v>
      </c>
      <c r="D185" s="111">
        <v>27200</v>
      </c>
      <c r="E185" s="111">
        <f>E186+E192+E196+E201+E206+E209</f>
        <v>6635.18</v>
      </c>
      <c r="F185" s="111">
        <f t="shared" si="12"/>
        <v>33835.18</v>
      </c>
      <c r="G185"/>
      <c r="H185"/>
      <c r="I185"/>
      <c r="J185"/>
      <c r="K185"/>
      <c r="L185"/>
      <c r="M185"/>
    </row>
    <row r="186" spans="1:13" x14ac:dyDescent="0.25">
      <c r="A186" s="109"/>
      <c r="B186" s="110">
        <v>3221</v>
      </c>
      <c r="C186" s="109" t="s">
        <v>317</v>
      </c>
      <c r="D186" s="111">
        <v>7100</v>
      </c>
      <c r="E186" s="111">
        <f>E187+E191+E188+E189+E190</f>
        <v>870</v>
      </c>
      <c r="F186" s="111">
        <f t="shared" si="12"/>
        <v>7970</v>
      </c>
      <c r="G186"/>
      <c r="H186"/>
      <c r="I186"/>
      <c r="J186"/>
      <c r="K186"/>
      <c r="L186"/>
      <c r="M186"/>
    </row>
    <row r="187" spans="1:13" x14ac:dyDescent="0.25">
      <c r="A187" s="116" t="s">
        <v>318</v>
      </c>
      <c r="B187" s="117">
        <v>32211</v>
      </c>
      <c r="C187" s="116" t="s">
        <v>319</v>
      </c>
      <c r="D187" s="118">
        <v>2500</v>
      </c>
      <c r="E187" s="118">
        <v>0</v>
      </c>
      <c r="F187" s="118">
        <f t="shared" si="12"/>
        <v>2500</v>
      </c>
      <c r="G187"/>
      <c r="H187"/>
      <c r="I187"/>
      <c r="J187"/>
      <c r="K187"/>
      <c r="L187"/>
      <c r="M187"/>
    </row>
    <row r="188" spans="1:13" x14ac:dyDescent="0.25">
      <c r="A188" s="130" t="s">
        <v>320</v>
      </c>
      <c r="B188" s="117">
        <v>32212</v>
      </c>
      <c r="C188" s="116" t="s">
        <v>321</v>
      </c>
      <c r="D188" s="118">
        <v>800</v>
      </c>
      <c r="E188" s="118">
        <v>170</v>
      </c>
      <c r="F188" s="118">
        <f t="shared" si="12"/>
        <v>970</v>
      </c>
      <c r="G188"/>
      <c r="H188"/>
      <c r="I188"/>
      <c r="J188"/>
      <c r="K188"/>
      <c r="L188"/>
      <c r="M188"/>
    </row>
    <row r="189" spans="1:13" x14ac:dyDescent="0.25">
      <c r="A189" s="130" t="s">
        <v>322</v>
      </c>
      <c r="B189" s="117">
        <v>32214</v>
      </c>
      <c r="C189" s="116" t="s">
        <v>323</v>
      </c>
      <c r="D189" s="118">
        <v>1000</v>
      </c>
      <c r="E189" s="118">
        <v>0</v>
      </c>
      <c r="F189" s="118">
        <f t="shared" si="12"/>
        <v>1000</v>
      </c>
      <c r="G189"/>
      <c r="H189"/>
      <c r="I189"/>
      <c r="J189"/>
      <c r="K189"/>
      <c r="L189"/>
      <c r="M189"/>
    </row>
    <row r="190" spans="1:13" x14ac:dyDescent="0.25">
      <c r="A190" s="130" t="s">
        <v>324</v>
      </c>
      <c r="B190" s="117">
        <v>32216</v>
      </c>
      <c r="C190" s="116" t="s">
        <v>325</v>
      </c>
      <c r="D190" s="118">
        <v>2500</v>
      </c>
      <c r="E190" s="118">
        <v>700</v>
      </c>
      <c r="F190" s="118">
        <f t="shared" si="12"/>
        <v>3200</v>
      </c>
      <c r="G190"/>
      <c r="H190"/>
      <c r="I190"/>
      <c r="J190"/>
      <c r="K190"/>
      <c r="L190"/>
      <c r="M190"/>
    </row>
    <row r="191" spans="1:13" x14ac:dyDescent="0.25">
      <c r="A191" s="116" t="s">
        <v>326</v>
      </c>
      <c r="B191" s="117">
        <v>32219</v>
      </c>
      <c r="C191" s="116" t="s">
        <v>327</v>
      </c>
      <c r="D191" s="118">
        <v>300</v>
      </c>
      <c r="E191" s="118">
        <v>0</v>
      </c>
      <c r="F191" s="118">
        <f t="shared" si="12"/>
        <v>300</v>
      </c>
      <c r="G191"/>
      <c r="H191"/>
      <c r="I191"/>
      <c r="J191"/>
      <c r="K191"/>
      <c r="L191"/>
      <c r="M191"/>
    </row>
    <row r="192" spans="1:13" x14ac:dyDescent="0.25">
      <c r="A192" s="109"/>
      <c r="B192" s="110">
        <v>3222</v>
      </c>
      <c r="C192" s="109" t="s">
        <v>128</v>
      </c>
      <c r="D192" s="111">
        <v>2300</v>
      </c>
      <c r="E192" s="111">
        <f>E195+E193+E194</f>
        <v>2050</v>
      </c>
      <c r="F192" s="111">
        <f t="shared" si="12"/>
        <v>4350</v>
      </c>
      <c r="G192"/>
      <c r="H192"/>
      <c r="I192"/>
      <c r="J192"/>
      <c r="K192"/>
      <c r="L192"/>
      <c r="M192"/>
    </row>
    <row r="193" spans="1:13" x14ac:dyDescent="0.25">
      <c r="A193" s="116" t="s">
        <v>328</v>
      </c>
      <c r="B193" s="117">
        <v>32221</v>
      </c>
      <c r="C193" s="116" t="s">
        <v>329</v>
      </c>
      <c r="D193" s="118">
        <v>500</v>
      </c>
      <c r="E193" s="118">
        <v>-350</v>
      </c>
      <c r="F193" s="118">
        <f t="shared" si="12"/>
        <v>150</v>
      </c>
      <c r="G193"/>
      <c r="H193"/>
      <c r="I193"/>
      <c r="J193"/>
      <c r="K193"/>
      <c r="L193"/>
      <c r="M193"/>
    </row>
    <row r="194" spans="1:13" x14ac:dyDescent="0.25">
      <c r="A194" s="116" t="s">
        <v>330</v>
      </c>
      <c r="B194" s="117">
        <v>32222</v>
      </c>
      <c r="C194" s="116" t="s">
        <v>331</v>
      </c>
      <c r="D194" s="118">
        <v>1800</v>
      </c>
      <c r="E194" s="118">
        <v>2400</v>
      </c>
      <c r="F194" s="118">
        <f t="shared" si="12"/>
        <v>4200</v>
      </c>
      <c r="G194"/>
      <c r="H194"/>
      <c r="I194"/>
      <c r="J194"/>
      <c r="K194"/>
      <c r="L194"/>
      <c r="M194"/>
    </row>
    <row r="195" spans="1:13" x14ac:dyDescent="0.25">
      <c r="A195" s="116" t="s">
        <v>332</v>
      </c>
      <c r="B195" s="117">
        <v>32229</v>
      </c>
      <c r="C195" s="116" t="s">
        <v>333</v>
      </c>
      <c r="D195" s="118">
        <v>0</v>
      </c>
      <c r="E195" s="118">
        <v>0</v>
      </c>
      <c r="F195" s="118">
        <f t="shared" si="12"/>
        <v>0</v>
      </c>
      <c r="G195"/>
      <c r="H195"/>
      <c r="I195"/>
      <c r="J195"/>
      <c r="K195"/>
      <c r="L195"/>
      <c r="M195"/>
    </row>
    <row r="196" spans="1:13" x14ac:dyDescent="0.25">
      <c r="A196" s="109"/>
      <c r="B196" s="110">
        <v>3223</v>
      </c>
      <c r="C196" s="109" t="s">
        <v>129</v>
      </c>
      <c r="D196" s="111">
        <v>16500</v>
      </c>
      <c r="E196" s="111">
        <f>E197+E198+E199+E200</f>
        <v>500</v>
      </c>
      <c r="F196" s="111">
        <f t="shared" si="12"/>
        <v>17000</v>
      </c>
      <c r="G196"/>
      <c r="H196"/>
      <c r="I196"/>
      <c r="J196"/>
      <c r="K196"/>
      <c r="L196"/>
      <c r="M196"/>
    </row>
    <row r="197" spans="1:13" x14ac:dyDescent="0.25">
      <c r="A197" s="116" t="s">
        <v>334</v>
      </c>
      <c r="B197" s="117">
        <v>32231</v>
      </c>
      <c r="C197" s="116" t="s">
        <v>335</v>
      </c>
      <c r="D197" s="118">
        <v>6000</v>
      </c>
      <c r="E197" s="118">
        <v>0</v>
      </c>
      <c r="F197" s="118">
        <f t="shared" si="12"/>
        <v>6000</v>
      </c>
      <c r="G197"/>
      <c r="H197"/>
      <c r="I197"/>
      <c r="J197"/>
      <c r="K197"/>
      <c r="L197"/>
      <c r="M197"/>
    </row>
    <row r="198" spans="1:13" x14ac:dyDescent="0.25">
      <c r="A198" s="116" t="s">
        <v>336</v>
      </c>
      <c r="B198" s="117">
        <v>32233</v>
      </c>
      <c r="C198" s="116" t="s">
        <v>337</v>
      </c>
      <c r="D198" s="118">
        <v>10000</v>
      </c>
      <c r="E198" s="118">
        <v>500</v>
      </c>
      <c r="F198" s="118">
        <f t="shared" si="12"/>
        <v>10500</v>
      </c>
      <c r="G198"/>
      <c r="H198"/>
      <c r="I198"/>
      <c r="J198"/>
      <c r="K198"/>
      <c r="L198"/>
      <c r="M198"/>
    </row>
    <row r="199" spans="1:13" x14ac:dyDescent="0.25">
      <c r="A199" s="116" t="s">
        <v>338</v>
      </c>
      <c r="B199" s="117">
        <v>32234</v>
      </c>
      <c r="C199" s="116" t="s">
        <v>339</v>
      </c>
      <c r="D199" s="118">
        <v>500</v>
      </c>
      <c r="E199" s="118">
        <v>0</v>
      </c>
      <c r="F199" s="118">
        <f t="shared" si="12"/>
        <v>500</v>
      </c>
      <c r="G199"/>
      <c r="H199"/>
      <c r="I199"/>
      <c r="J199"/>
      <c r="K199"/>
      <c r="L199"/>
      <c r="M199"/>
    </row>
    <row r="200" spans="1:13" ht="30" x14ac:dyDescent="0.25">
      <c r="A200" s="116" t="s">
        <v>340</v>
      </c>
      <c r="B200" s="117">
        <v>32239</v>
      </c>
      <c r="C200" s="116" t="s">
        <v>341</v>
      </c>
      <c r="D200" s="118">
        <v>0</v>
      </c>
      <c r="E200" s="118">
        <v>0</v>
      </c>
      <c r="F200" s="118">
        <f t="shared" si="12"/>
        <v>0</v>
      </c>
      <c r="G200"/>
      <c r="H200"/>
      <c r="I200"/>
      <c r="J200"/>
      <c r="K200"/>
      <c r="L200"/>
      <c r="M200"/>
    </row>
    <row r="201" spans="1:13" ht="30" x14ac:dyDescent="0.25">
      <c r="A201" s="109"/>
      <c r="B201" s="110">
        <v>3224</v>
      </c>
      <c r="C201" s="109" t="s">
        <v>342</v>
      </c>
      <c r="D201" s="111">
        <v>500</v>
      </c>
      <c r="E201" s="111">
        <f>E202+E203+E204+E205</f>
        <v>2255</v>
      </c>
      <c r="F201" s="111">
        <f t="shared" si="12"/>
        <v>2755</v>
      </c>
      <c r="G201"/>
      <c r="H201"/>
      <c r="I201"/>
      <c r="J201"/>
      <c r="K201"/>
      <c r="L201"/>
      <c r="M201"/>
    </row>
    <row r="202" spans="1:13" ht="30" x14ac:dyDescent="0.25">
      <c r="A202" s="130" t="s">
        <v>343</v>
      </c>
      <c r="B202" s="117">
        <v>32241</v>
      </c>
      <c r="C202" s="116" t="s">
        <v>344</v>
      </c>
      <c r="D202" s="118">
        <v>300</v>
      </c>
      <c r="E202" s="118">
        <v>1500</v>
      </c>
      <c r="F202" s="118">
        <f t="shared" si="12"/>
        <v>1800</v>
      </c>
      <c r="G202"/>
      <c r="H202"/>
      <c r="I202"/>
      <c r="J202"/>
      <c r="K202"/>
      <c r="L202"/>
      <c r="M202"/>
    </row>
    <row r="203" spans="1:13" ht="30" x14ac:dyDescent="0.25">
      <c r="A203" s="130" t="s">
        <v>345</v>
      </c>
      <c r="B203" s="117">
        <v>32242</v>
      </c>
      <c r="C203" s="116" t="s">
        <v>346</v>
      </c>
      <c r="D203" s="118">
        <v>150</v>
      </c>
      <c r="E203" s="118">
        <v>800</v>
      </c>
      <c r="F203" s="118">
        <f t="shared" si="12"/>
        <v>950</v>
      </c>
      <c r="G203"/>
      <c r="H203"/>
      <c r="I203"/>
      <c r="J203"/>
      <c r="K203"/>
      <c r="L203"/>
      <c r="M203"/>
    </row>
    <row r="204" spans="1:13" ht="30" x14ac:dyDescent="0.25">
      <c r="A204" s="130" t="s">
        <v>347</v>
      </c>
      <c r="B204" s="117">
        <v>32243</v>
      </c>
      <c r="C204" s="116" t="s">
        <v>348</v>
      </c>
      <c r="D204" s="118">
        <v>50</v>
      </c>
      <c r="E204" s="118">
        <v>-45</v>
      </c>
      <c r="F204" s="118">
        <f t="shared" si="12"/>
        <v>5</v>
      </c>
      <c r="G204"/>
      <c r="H204"/>
      <c r="I204"/>
      <c r="J204"/>
      <c r="K204"/>
      <c r="L204"/>
      <c r="M204"/>
    </row>
    <row r="205" spans="1:13" x14ac:dyDescent="0.25">
      <c r="A205" s="116" t="s">
        <v>349</v>
      </c>
      <c r="B205" s="117">
        <v>32244</v>
      </c>
      <c r="C205" s="116" t="s">
        <v>350</v>
      </c>
      <c r="D205" s="118">
        <v>0</v>
      </c>
      <c r="E205" s="118">
        <v>0</v>
      </c>
      <c r="F205" s="118">
        <f t="shared" si="12"/>
        <v>0</v>
      </c>
      <c r="G205"/>
      <c r="H205"/>
      <c r="I205"/>
      <c r="J205"/>
      <c r="K205"/>
      <c r="L205"/>
      <c r="M205"/>
    </row>
    <row r="206" spans="1:13" x14ac:dyDescent="0.25">
      <c r="A206" s="109"/>
      <c r="B206" s="110">
        <v>3225</v>
      </c>
      <c r="C206" s="109" t="s">
        <v>351</v>
      </c>
      <c r="D206" s="111">
        <v>600</v>
      </c>
      <c r="E206" s="111">
        <f>E207+E208</f>
        <v>160.18</v>
      </c>
      <c r="F206" s="111">
        <f t="shared" si="12"/>
        <v>760.18000000000006</v>
      </c>
      <c r="G206"/>
      <c r="H206"/>
      <c r="I206"/>
      <c r="J206"/>
      <c r="K206"/>
      <c r="L206"/>
      <c r="M206"/>
    </row>
    <row r="207" spans="1:13" x14ac:dyDescent="0.25">
      <c r="A207" s="116" t="s">
        <v>352</v>
      </c>
      <c r="B207" s="117">
        <v>32251</v>
      </c>
      <c r="C207" s="116" t="s">
        <v>130</v>
      </c>
      <c r="D207" s="118">
        <v>100</v>
      </c>
      <c r="E207" s="118">
        <v>160.18</v>
      </c>
      <c r="F207" s="118">
        <f t="shared" si="12"/>
        <v>260.18</v>
      </c>
      <c r="G207"/>
      <c r="H207"/>
      <c r="I207"/>
      <c r="J207"/>
      <c r="K207"/>
      <c r="L207"/>
      <c r="M207"/>
    </row>
    <row r="208" spans="1:13" x14ac:dyDescent="0.25">
      <c r="A208" s="116" t="s">
        <v>353</v>
      </c>
      <c r="B208" s="117">
        <v>32252</v>
      </c>
      <c r="C208" s="116" t="s">
        <v>354</v>
      </c>
      <c r="D208" s="118">
        <v>500</v>
      </c>
      <c r="E208" s="118">
        <v>0</v>
      </c>
      <c r="F208" s="118">
        <f t="shared" si="12"/>
        <v>500</v>
      </c>
      <c r="G208"/>
      <c r="H208"/>
      <c r="I208"/>
      <c r="J208"/>
      <c r="K208"/>
      <c r="L208"/>
      <c r="M208"/>
    </row>
    <row r="209" spans="1:13" x14ac:dyDescent="0.25">
      <c r="A209" s="109"/>
      <c r="B209" s="110">
        <v>3227</v>
      </c>
      <c r="C209" s="109" t="s">
        <v>131</v>
      </c>
      <c r="D209" s="111">
        <v>200</v>
      </c>
      <c r="E209" s="111">
        <f>E210</f>
        <v>800</v>
      </c>
      <c r="F209" s="111">
        <f t="shared" si="12"/>
        <v>1000</v>
      </c>
      <c r="G209"/>
      <c r="H209"/>
      <c r="I209"/>
      <c r="J209"/>
      <c r="K209"/>
      <c r="L209"/>
      <c r="M209"/>
    </row>
    <row r="210" spans="1:13" x14ac:dyDescent="0.25">
      <c r="A210" s="116" t="s">
        <v>355</v>
      </c>
      <c r="B210" s="117">
        <v>32271</v>
      </c>
      <c r="C210" s="116" t="s">
        <v>131</v>
      </c>
      <c r="D210" s="118">
        <v>200</v>
      </c>
      <c r="E210" s="118">
        <v>800</v>
      </c>
      <c r="F210" s="118">
        <f t="shared" si="12"/>
        <v>1000</v>
      </c>
      <c r="G210"/>
      <c r="H210"/>
      <c r="I210"/>
      <c r="J210"/>
      <c r="K210"/>
      <c r="L210"/>
      <c r="M210"/>
    </row>
    <row r="211" spans="1:13" x14ac:dyDescent="0.25">
      <c r="A211" s="109"/>
      <c r="B211" s="110">
        <v>323</v>
      </c>
      <c r="C211" s="109" t="s">
        <v>132</v>
      </c>
      <c r="D211" s="111">
        <v>40475</v>
      </c>
      <c r="E211" s="111">
        <f>E212+E216+E221+E223+E230+E236+E239+E244+E247</f>
        <v>6735.19</v>
      </c>
      <c r="F211" s="111">
        <f t="shared" si="12"/>
        <v>47210.19</v>
      </c>
      <c r="G211"/>
      <c r="H211"/>
      <c r="I211"/>
      <c r="J211"/>
      <c r="K211"/>
      <c r="L211"/>
      <c r="M211"/>
    </row>
    <row r="212" spans="1:13" x14ac:dyDescent="0.25">
      <c r="A212" s="109"/>
      <c r="B212" s="110">
        <v>3231</v>
      </c>
      <c r="C212" s="109" t="s">
        <v>133</v>
      </c>
      <c r="D212" s="111">
        <v>5000</v>
      </c>
      <c r="E212" s="111">
        <f>E213+E214+E215</f>
        <v>-370</v>
      </c>
      <c r="F212" s="111">
        <f t="shared" si="12"/>
        <v>4630</v>
      </c>
      <c r="G212"/>
      <c r="H212"/>
      <c r="I212"/>
      <c r="J212"/>
      <c r="K212"/>
      <c r="L212"/>
      <c r="M212"/>
    </row>
    <row r="213" spans="1:13" x14ac:dyDescent="0.25">
      <c r="A213" s="116" t="s">
        <v>356</v>
      </c>
      <c r="B213" s="117">
        <v>32311</v>
      </c>
      <c r="C213" s="116" t="s">
        <v>357</v>
      </c>
      <c r="D213" s="118">
        <v>4000</v>
      </c>
      <c r="E213" s="118">
        <v>100</v>
      </c>
      <c r="F213" s="118">
        <f t="shared" si="12"/>
        <v>4100</v>
      </c>
      <c r="G213"/>
      <c r="H213"/>
      <c r="I213"/>
      <c r="J213"/>
      <c r="K213"/>
      <c r="L213"/>
      <c r="M213"/>
    </row>
    <row r="214" spans="1:13" x14ac:dyDescent="0.25">
      <c r="A214" s="116" t="s">
        <v>358</v>
      </c>
      <c r="B214" s="117">
        <v>32313</v>
      </c>
      <c r="C214" s="116" t="s">
        <v>359</v>
      </c>
      <c r="D214" s="118">
        <v>500</v>
      </c>
      <c r="E214" s="118">
        <v>0</v>
      </c>
      <c r="F214" s="118">
        <f t="shared" si="12"/>
        <v>500</v>
      </c>
      <c r="G214"/>
      <c r="H214"/>
      <c r="I214"/>
      <c r="J214"/>
      <c r="K214"/>
      <c r="L214"/>
      <c r="M214"/>
    </row>
    <row r="215" spans="1:13" x14ac:dyDescent="0.25">
      <c r="A215" s="116" t="s">
        <v>360</v>
      </c>
      <c r="B215" s="117">
        <v>32319</v>
      </c>
      <c r="C215" s="116" t="s">
        <v>361</v>
      </c>
      <c r="D215" s="118">
        <v>500</v>
      </c>
      <c r="E215" s="118">
        <v>-470</v>
      </c>
      <c r="F215" s="118">
        <f t="shared" si="12"/>
        <v>30</v>
      </c>
      <c r="G215"/>
      <c r="H215"/>
      <c r="I215"/>
      <c r="J215"/>
      <c r="K215"/>
      <c r="L215"/>
      <c r="M215"/>
    </row>
    <row r="216" spans="1:13" x14ac:dyDescent="0.25">
      <c r="A216" s="109"/>
      <c r="B216" s="110">
        <v>3232</v>
      </c>
      <c r="C216" s="109" t="s">
        <v>362</v>
      </c>
      <c r="D216" s="111">
        <v>2550</v>
      </c>
      <c r="E216" s="111">
        <f>E220+E217+E218+E219</f>
        <v>1120</v>
      </c>
      <c r="F216" s="111">
        <f t="shared" si="12"/>
        <v>3670</v>
      </c>
      <c r="G216"/>
      <c r="H216"/>
      <c r="I216"/>
      <c r="J216"/>
      <c r="K216"/>
      <c r="L216"/>
      <c r="M216"/>
    </row>
    <row r="217" spans="1:13" ht="30" x14ac:dyDescent="0.25">
      <c r="A217" s="130" t="s">
        <v>363</v>
      </c>
      <c r="B217" s="117">
        <v>32321</v>
      </c>
      <c r="C217" s="116" t="s">
        <v>364</v>
      </c>
      <c r="D217" s="118">
        <v>1000</v>
      </c>
      <c r="E217" s="118">
        <v>0</v>
      </c>
      <c r="F217" s="118">
        <f t="shared" si="12"/>
        <v>1000</v>
      </c>
      <c r="G217"/>
      <c r="H217"/>
      <c r="I217"/>
      <c r="J217"/>
      <c r="K217"/>
      <c r="L217"/>
      <c r="M217"/>
    </row>
    <row r="218" spans="1:13" ht="30" x14ac:dyDescent="0.25">
      <c r="A218" s="130" t="s">
        <v>365</v>
      </c>
      <c r="B218" s="117">
        <v>32322</v>
      </c>
      <c r="C218" s="116" t="s">
        <v>366</v>
      </c>
      <c r="D218" s="118">
        <v>1000</v>
      </c>
      <c r="E218" s="118">
        <v>1050</v>
      </c>
      <c r="F218" s="118">
        <f t="shared" si="12"/>
        <v>2050</v>
      </c>
      <c r="G218"/>
      <c r="H218"/>
      <c r="I218"/>
      <c r="J218"/>
      <c r="K218"/>
      <c r="L218"/>
      <c r="M218"/>
    </row>
    <row r="219" spans="1:13" ht="30" x14ac:dyDescent="0.25">
      <c r="A219" s="130" t="s">
        <v>367</v>
      </c>
      <c r="B219" s="117">
        <v>32323</v>
      </c>
      <c r="C219" s="116" t="s">
        <v>368</v>
      </c>
      <c r="D219" s="118">
        <v>500</v>
      </c>
      <c r="E219" s="118">
        <v>100</v>
      </c>
      <c r="F219" s="118">
        <f t="shared" si="12"/>
        <v>600</v>
      </c>
      <c r="G219"/>
      <c r="H219"/>
      <c r="I219"/>
      <c r="J219"/>
      <c r="K219"/>
      <c r="L219"/>
      <c r="M219"/>
    </row>
    <row r="220" spans="1:13" ht="30" x14ac:dyDescent="0.25">
      <c r="A220" s="116" t="s">
        <v>369</v>
      </c>
      <c r="B220" s="117">
        <v>32329</v>
      </c>
      <c r="C220" s="116" t="s">
        <v>810</v>
      </c>
      <c r="D220" s="118">
        <v>50</v>
      </c>
      <c r="E220" s="118">
        <v>-30</v>
      </c>
      <c r="F220" s="118">
        <f t="shared" si="12"/>
        <v>20</v>
      </c>
      <c r="G220"/>
      <c r="H220"/>
      <c r="I220"/>
      <c r="J220"/>
      <c r="K220"/>
      <c r="L220"/>
      <c r="M220"/>
    </row>
    <row r="221" spans="1:13" x14ac:dyDescent="0.25">
      <c r="A221" s="109"/>
      <c r="B221" s="110">
        <v>3233</v>
      </c>
      <c r="C221" s="109" t="s">
        <v>134</v>
      </c>
      <c r="D221" s="111">
        <v>0</v>
      </c>
      <c r="E221" s="111">
        <f>E222</f>
        <v>0</v>
      </c>
      <c r="F221" s="111">
        <f t="shared" ref="F221:F285" si="13">D221+E221</f>
        <v>0</v>
      </c>
      <c r="G221"/>
      <c r="H221"/>
      <c r="I221"/>
      <c r="J221"/>
      <c r="K221"/>
      <c r="L221"/>
      <c r="M221"/>
    </row>
    <row r="222" spans="1:13" x14ac:dyDescent="0.25">
      <c r="A222" s="116" t="s">
        <v>370</v>
      </c>
      <c r="B222" s="117">
        <v>32339</v>
      </c>
      <c r="C222" s="116" t="s">
        <v>371</v>
      </c>
      <c r="D222" s="118">
        <v>0</v>
      </c>
      <c r="E222" s="118">
        <v>0</v>
      </c>
      <c r="F222" s="118">
        <f t="shared" si="13"/>
        <v>0</v>
      </c>
      <c r="G222"/>
      <c r="H222"/>
      <c r="I222"/>
      <c r="J222"/>
      <c r="K222"/>
      <c r="L222"/>
      <c r="M222"/>
    </row>
    <row r="223" spans="1:13" x14ac:dyDescent="0.25">
      <c r="A223" s="109"/>
      <c r="B223" s="110">
        <v>3234</v>
      </c>
      <c r="C223" s="109" t="s">
        <v>135</v>
      </c>
      <c r="D223" s="111">
        <v>3000</v>
      </c>
      <c r="E223" s="111">
        <f>E229+E224+E225+E226+E227+E228</f>
        <v>1450</v>
      </c>
      <c r="F223" s="111">
        <f t="shared" si="13"/>
        <v>4450</v>
      </c>
      <c r="G223"/>
      <c r="H223"/>
      <c r="I223"/>
      <c r="J223"/>
      <c r="K223"/>
      <c r="L223"/>
      <c r="M223"/>
    </row>
    <row r="224" spans="1:13" x14ac:dyDescent="0.25">
      <c r="A224" s="130" t="s">
        <v>372</v>
      </c>
      <c r="B224" s="117">
        <v>32341</v>
      </c>
      <c r="C224" s="116" t="s">
        <v>373</v>
      </c>
      <c r="D224" s="118">
        <v>1200</v>
      </c>
      <c r="E224" s="118">
        <v>0</v>
      </c>
      <c r="F224" s="118">
        <f t="shared" si="13"/>
        <v>1200</v>
      </c>
      <c r="G224"/>
      <c r="H224"/>
      <c r="I224"/>
      <c r="J224"/>
      <c r="K224"/>
      <c r="L224"/>
      <c r="M224"/>
    </row>
    <row r="225" spans="1:13" x14ac:dyDescent="0.25">
      <c r="A225" s="130" t="s">
        <v>374</v>
      </c>
      <c r="B225" s="117">
        <v>32342</v>
      </c>
      <c r="C225" s="116" t="s">
        <v>375</v>
      </c>
      <c r="D225" s="118">
        <v>600</v>
      </c>
      <c r="E225" s="118">
        <v>1300</v>
      </c>
      <c r="F225" s="118">
        <f t="shared" si="13"/>
        <v>1900</v>
      </c>
      <c r="G225"/>
      <c r="H225"/>
      <c r="I225"/>
      <c r="J225"/>
      <c r="K225"/>
      <c r="L225"/>
      <c r="M225"/>
    </row>
    <row r="226" spans="1:13" x14ac:dyDescent="0.25">
      <c r="A226" s="130" t="s">
        <v>376</v>
      </c>
      <c r="B226" s="117">
        <v>32343</v>
      </c>
      <c r="C226" s="116" t="s">
        <v>377</v>
      </c>
      <c r="D226" s="118">
        <v>100</v>
      </c>
      <c r="E226" s="118">
        <v>0</v>
      </c>
      <c r="F226" s="118">
        <f t="shared" si="13"/>
        <v>100</v>
      </c>
      <c r="G226"/>
      <c r="H226"/>
      <c r="I226"/>
      <c r="J226"/>
      <c r="K226"/>
      <c r="L226"/>
      <c r="M226"/>
    </row>
    <row r="227" spans="1:13" x14ac:dyDescent="0.25">
      <c r="A227" s="130" t="s">
        <v>378</v>
      </c>
      <c r="B227" s="117">
        <v>32344</v>
      </c>
      <c r="C227" s="116" t="s">
        <v>379</v>
      </c>
      <c r="D227" s="118">
        <v>1000</v>
      </c>
      <c r="E227" s="118">
        <v>0</v>
      </c>
      <c r="F227" s="118">
        <f t="shared" si="13"/>
        <v>1000</v>
      </c>
      <c r="G227"/>
      <c r="H227"/>
      <c r="I227"/>
      <c r="J227"/>
      <c r="K227"/>
      <c r="L227"/>
      <c r="M227"/>
    </row>
    <row r="228" spans="1:13" x14ac:dyDescent="0.25">
      <c r="A228" s="130" t="s">
        <v>380</v>
      </c>
      <c r="B228" s="117">
        <v>32347</v>
      </c>
      <c r="C228" s="116" t="s">
        <v>381</v>
      </c>
      <c r="D228" s="118">
        <v>0</v>
      </c>
      <c r="E228" s="118">
        <v>0</v>
      </c>
      <c r="F228" s="118">
        <f t="shared" si="13"/>
        <v>0</v>
      </c>
      <c r="G228"/>
      <c r="H228"/>
      <c r="I228"/>
      <c r="J228"/>
      <c r="K228"/>
      <c r="L228"/>
      <c r="M228"/>
    </row>
    <row r="229" spans="1:13" x14ac:dyDescent="0.25">
      <c r="A229" s="116" t="s">
        <v>382</v>
      </c>
      <c r="B229" s="117">
        <v>32349</v>
      </c>
      <c r="C229" s="116" t="s">
        <v>383</v>
      </c>
      <c r="D229" s="118">
        <v>100</v>
      </c>
      <c r="E229" s="118">
        <v>150</v>
      </c>
      <c r="F229" s="118">
        <f t="shared" si="13"/>
        <v>250</v>
      </c>
      <c r="G229"/>
      <c r="H229"/>
      <c r="I229"/>
      <c r="J229"/>
      <c r="K229"/>
      <c r="L229"/>
      <c r="M229"/>
    </row>
    <row r="230" spans="1:13" x14ac:dyDescent="0.25">
      <c r="A230" s="109"/>
      <c r="B230" s="110">
        <v>3235</v>
      </c>
      <c r="C230" s="109" t="s">
        <v>136</v>
      </c>
      <c r="D230" s="111">
        <v>23000</v>
      </c>
      <c r="E230" s="111">
        <f>E235+E231+E232+E233+E234</f>
        <v>2000</v>
      </c>
      <c r="F230" s="111">
        <f t="shared" si="13"/>
        <v>25000</v>
      </c>
      <c r="G230"/>
      <c r="H230"/>
      <c r="I230"/>
      <c r="J230"/>
      <c r="K230"/>
      <c r="L230"/>
      <c r="M230"/>
    </row>
    <row r="231" spans="1:13" x14ac:dyDescent="0.25">
      <c r="A231" s="130" t="s">
        <v>384</v>
      </c>
      <c r="B231" s="117">
        <v>32352</v>
      </c>
      <c r="C231" s="116" t="s">
        <v>385</v>
      </c>
      <c r="D231" s="118">
        <v>22900</v>
      </c>
      <c r="E231" s="118">
        <v>2000</v>
      </c>
      <c r="F231" s="118">
        <f t="shared" si="13"/>
        <v>24900</v>
      </c>
      <c r="G231"/>
      <c r="H231"/>
      <c r="I231"/>
      <c r="J231"/>
      <c r="K231"/>
      <c r="L231"/>
      <c r="M231"/>
    </row>
    <row r="232" spans="1:13" x14ac:dyDescent="0.25">
      <c r="A232" s="130" t="s">
        <v>386</v>
      </c>
      <c r="B232" s="117">
        <v>32353</v>
      </c>
      <c r="C232" s="116" t="s">
        <v>387</v>
      </c>
      <c r="D232" s="118">
        <v>0</v>
      </c>
      <c r="E232" s="118">
        <v>0</v>
      </c>
      <c r="F232" s="118">
        <f t="shared" si="13"/>
        <v>0</v>
      </c>
      <c r="G232"/>
      <c r="H232"/>
      <c r="I232"/>
      <c r="J232"/>
      <c r="K232"/>
      <c r="L232"/>
      <c r="M232"/>
    </row>
    <row r="233" spans="1:13" x14ac:dyDescent="0.25">
      <c r="A233" s="130" t="s">
        <v>388</v>
      </c>
      <c r="B233" s="117">
        <v>32354</v>
      </c>
      <c r="C233" s="116" t="s">
        <v>389</v>
      </c>
      <c r="D233" s="118">
        <v>0</v>
      </c>
      <c r="E233" s="118">
        <v>0</v>
      </c>
      <c r="F233" s="118">
        <f t="shared" si="13"/>
        <v>0</v>
      </c>
      <c r="G233"/>
      <c r="H233"/>
      <c r="I233"/>
      <c r="J233"/>
      <c r="K233"/>
      <c r="L233"/>
      <c r="M233"/>
    </row>
    <row r="234" spans="1:13" x14ac:dyDescent="0.25">
      <c r="A234" s="130" t="s">
        <v>390</v>
      </c>
      <c r="B234" s="117">
        <v>32355</v>
      </c>
      <c r="C234" s="116" t="s">
        <v>391</v>
      </c>
      <c r="D234" s="118">
        <v>0</v>
      </c>
      <c r="E234" s="118">
        <v>0</v>
      </c>
      <c r="F234" s="118">
        <f t="shared" si="13"/>
        <v>0</v>
      </c>
      <c r="G234"/>
      <c r="H234"/>
      <c r="I234"/>
      <c r="J234"/>
      <c r="K234"/>
      <c r="L234"/>
      <c r="M234"/>
    </row>
    <row r="235" spans="1:13" x14ac:dyDescent="0.25">
      <c r="A235" s="116" t="s">
        <v>392</v>
      </c>
      <c r="B235" s="117">
        <v>32359</v>
      </c>
      <c r="C235" s="116" t="s">
        <v>393</v>
      </c>
      <c r="D235" s="118">
        <v>100</v>
      </c>
      <c r="E235" s="118">
        <v>0</v>
      </c>
      <c r="F235" s="118">
        <f t="shared" si="13"/>
        <v>100</v>
      </c>
      <c r="G235"/>
      <c r="H235"/>
      <c r="I235"/>
      <c r="J235"/>
      <c r="K235"/>
      <c r="L235"/>
      <c r="M235"/>
    </row>
    <row r="236" spans="1:13" x14ac:dyDescent="0.25">
      <c r="A236" s="109"/>
      <c r="B236" s="110">
        <v>3236</v>
      </c>
      <c r="C236" s="109" t="s">
        <v>137</v>
      </c>
      <c r="D236" s="111">
        <v>3300</v>
      </c>
      <c r="E236" s="111">
        <f>E237+E238</f>
        <v>162.44</v>
      </c>
      <c r="F236" s="111">
        <f t="shared" si="13"/>
        <v>3462.44</v>
      </c>
      <c r="G236"/>
      <c r="H236"/>
      <c r="I236"/>
      <c r="J236"/>
      <c r="K236"/>
      <c r="L236"/>
      <c r="M236"/>
    </row>
    <row r="237" spans="1:13" ht="30" x14ac:dyDescent="0.25">
      <c r="A237" s="116" t="s">
        <v>394</v>
      </c>
      <c r="B237" s="117">
        <v>32361</v>
      </c>
      <c r="C237" s="116" t="s">
        <v>395</v>
      </c>
      <c r="D237" s="118">
        <v>3300</v>
      </c>
      <c r="E237" s="118">
        <v>0</v>
      </c>
      <c r="F237" s="118">
        <f t="shared" si="13"/>
        <v>3300</v>
      </c>
      <c r="G237"/>
      <c r="H237"/>
      <c r="I237"/>
      <c r="J237"/>
      <c r="K237"/>
      <c r="L237"/>
      <c r="M237"/>
    </row>
    <row r="238" spans="1:13" x14ac:dyDescent="0.25">
      <c r="A238" s="116" t="s">
        <v>396</v>
      </c>
      <c r="B238" s="117">
        <v>32369</v>
      </c>
      <c r="C238" s="116" t="s">
        <v>397</v>
      </c>
      <c r="D238" s="118">
        <v>0</v>
      </c>
      <c r="E238" s="118">
        <v>162.44</v>
      </c>
      <c r="F238" s="118">
        <f t="shared" si="13"/>
        <v>162.44</v>
      </c>
      <c r="G238"/>
      <c r="H238"/>
      <c r="I238"/>
      <c r="J238"/>
      <c r="K238"/>
      <c r="L238"/>
      <c r="M238"/>
    </row>
    <row r="239" spans="1:13" x14ac:dyDescent="0.25">
      <c r="A239" s="109"/>
      <c r="B239" s="110">
        <v>3237</v>
      </c>
      <c r="C239" s="109" t="s">
        <v>138</v>
      </c>
      <c r="D239" s="111">
        <v>2000</v>
      </c>
      <c r="E239" s="111">
        <f>E240+E241+E243+E242</f>
        <v>2400</v>
      </c>
      <c r="F239" s="111">
        <f t="shared" si="13"/>
        <v>4400</v>
      </c>
      <c r="G239"/>
      <c r="H239"/>
      <c r="I239"/>
      <c r="J239"/>
      <c r="K239"/>
      <c r="L239"/>
      <c r="M239"/>
    </row>
    <row r="240" spans="1:13" x14ac:dyDescent="0.25">
      <c r="A240" s="116" t="s">
        <v>398</v>
      </c>
      <c r="B240" s="117">
        <v>32371</v>
      </c>
      <c r="C240" s="116" t="s">
        <v>399</v>
      </c>
      <c r="D240" s="118">
        <v>0</v>
      </c>
      <c r="E240" s="118">
        <v>0</v>
      </c>
      <c r="F240" s="118">
        <f t="shared" si="13"/>
        <v>0</v>
      </c>
      <c r="G240"/>
      <c r="H240"/>
      <c r="I240"/>
      <c r="J240"/>
      <c r="K240"/>
      <c r="L240"/>
      <c r="M240"/>
    </row>
    <row r="241" spans="1:13" x14ac:dyDescent="0.25">
      <c r="A241" s="116" t="s">
        <v>400</v>
      </c>
      <c r="B241" s="117">
        <v>32372</v>
      </c>
      <c r="C241" s="116" t="s">
        <v>401</v>
      </c>
      <c r="D241" s="118">
        <v>0</v>
      </c>
      <c r="E241" s="118">
        <v>0</v>
      </c>
      <c r="F241" s="118">
        <f t="shared" si="13"/>
        <v>0</v>
      </c>
      <c r="G241"/>
      <c r="H241"/>
      <c r="I241"/>
      <c r="J241"/>
      <c r="K241"/>
      <c r="L241"/>
      <c r="M241"/>
    </row>
    <row r="242" spans="1:13" x14ac:dyDescent="0.25">
      <c r="A242" s="130" t="s">
        <v>402</v>
      </c>
      <c r="B242" s="117">
        <v>32373</v>
      </c>
      <c r="C242" s="116" t="s">
        <v>403</v>
      </c>
      <c r="D242" s="118">
        <v>0</v>
      </c>
      <c r="E242" s="118">
        <v>400</v>
      </c>
      <c r="F242" s="118">
        <f t="shared" si="13"/>
        <v>400</v>
      </c>
      <c r="G242"/>
      <c r="H242"/>
      <c r="I242"/>
      <c r="J242"/>
      <c r="K242"/>
      <c r="L242"/>
      <c r="M242"/>
    </row>
    <row r="243" spans="1:13" x14ac:dyDescent="0.25">
      <c r="A243" s="116" t="s">
        <v>404</v>
      </c>
      <c r="B243" s="117">
        <v>32379</v>
      </c>
      <c r="C243" s="116" t="s">
        <v>405</v>
      </c>
      <c r="D243" s="118">
        <v>2000</v>
      </c>
      <c r="E243" s="118">
        <v>2000</v>
      </c>
      <c r="F243" s="118">
        <f t="shared" si="13"/>
        <v>4000</v>
      </c>
      <c r="G243"/>
      <c r="H243"/>
      <c r="I243"/>
      <c r="J243"/>
      <c r="K243"/>
      <c r="L243"/>
      <c r="M243"/>
    </row>
    <row r="244" spans="1:13" x14ac:dyDescent="0.25">
      <c r="A244" s="109"/>
      <c r="B244" s="110">
        <v>3238</v>
      </c>
      <c r="C244" s="109" t="s">
        <v>139</v>
      </c>
      <c r="D244" s="111">
        <v>1425</v>
      </c>
      <c r="E244" s="111">
        <f t="shared" ref="E244:F244" si="14">E246+E245</f>
        <v>30</v>
      </c>
      <c r="F244" s="111">
        <f t="shared" si="14"/>
        <v>1455</v>
      </c>
      <c r="G244"/>
      <c r="H244"/>
      <c r="I244"/>
      <c r="J244"/>
      <c r="K244"/>
      <c r="L244"/>
      <c r="M244"/>
    </row>
    <row r="245" spans="1:13" x14ac:dyDescent="0.25">
      <c r="A245" s="116" t="s">
        <v>732</v>
      </c>
      <c r="B245" s="117">
        <v>32381</v>
      </c>
      <c r="C245" s="116" t="s">
        <v>733</v>
      </c>
      <c r="D245" s="118">
        <v>1400</v>
      </c>
      <c r="E245" s="118">
        <v>30</v>
      </c>
      <c r="F245" s="118">
        <f t="shared" si="13"/>
        <v>1430</v>
      </c>
      <c r="G245"/>
      <c r="H245"/>
      <c r="I245"/>
      <c r="J245"/>
      <c r="K245"/>
      <c r="L245"/>
      <c r="M245"/>
    </row>
    <row r="246" spans="1:13" x14ac:dyDescent="0.25">
      <c r="A246" s="116" t="s">
        <v>406</v>
      </c>
      <c r="B246" s="117">
        <v>32389</v>
      </c>
      <c r="C246" s="116" t="s">
        <v>407</v>
      </c>
      <c r="D246" s="118">
        <v>25</v>
      </c>
      <c r="E246" s="118">
        <v>0</v>
      </c>
      <c r="F246" s="118">
        <f t="shared" si="13"/>
        <v>25</v>
      </c>
      <c r="G246"/>
      <c r="H246"/>
      <c r="I246"/>
      <c r="J246"/>
      <c r="K246"/>
      <c r="L246"/>
      <c r="M246"/>
    </row>
    <row r="247" spans="1:13" x14ac:dyDescent="0.25">
      <c r="A247" s="109"/>
      <c r="B247" s="110">
        <v>3239</v>
      </c>
      <c r="C247" s="109" t="s">
        <v>140</v>
      </c>
      <c r="D247" s="111">
        <v>200</v>
      </c>
      <c r="E247" s="111">
        <f>E248+E251+E249+E250</f>
        <v>-57.25</v>
      </c>
      <c r="F247" s="111">
        <f t="shared" si="13"/>
        <v>142.75</v>
      </c>
      <c r="G247"/>
      <c r="H247"/>
      <c r="I247"/>
      <c r="J247"/>
      <c r="K247"/>
      <c r="L247"/>
      <c r="M247"/>
    </row>
    <row r="248" spans="1:13" ht="23.25" customHeight="1" x14ac:dyDescent="0.25">
      <c r="A248" s="116" t="s">
        <v>408</v>
      </c>
      <c r="B248" s="117">
        <v>32391</v>
      </c>
      <c r="C248" s="116" t="s">
        <v>409</v>
      </c>
      <c r="D248" s="118">
        <v>0</v>
      </c>
      <c r="E248" s="118">
        <v>0</v>
      </c>
      <c r="F248" s="118">
        <f t="shared" si="13"/>
        <v>0</v>
      </c>
      <c r="G248"/>
      <c r="H248"/>
      <c r="I248"/>
      <c r="J248"/>
      <c r="K248"/>
      <c r="L248"/>
      <c r="M248"/>
    </row>
    <row r="249" spans="1:13" x14ac:dyDescent="0.25">
      <c r="A249" s="130" t="s">
        <v>410</v>
      </c>
      <c r="B249" s="117">
        <v>32394</v>
      </c>
      <c r="C249" s="116" t="s">
        <v>411</v>
      </c>
      <c r="D249" s="118">
        <v>200</v>
      </c>
      <c r="E249" s="118">
        <v>-57.25</v>
      </c>
      <c r="F249" s="118">
        <f t="shared" si="13"/>
        <v>142.75</v>
      </c>
      <c r="G249"/>
      <c r="H249"/>
      <c r="I249"/>
      <c r="J249"/>
      <c r="K249"/>
      <c r="L249"/>
      <c r="M249"/>
    </row>
    <row r="250" spans="1:13" x14ac:dyDescent="0.25">
      <c r="A250" s="130" t="s">
        <v>412</v>
      </c>
      <c r="B250" s="117">
        <v>32395</v>
      </c>
      <c r="C250" s="116" t="s">
        <v>413</v>
      </c>
      <c r="D250" s="118">
        <v>0</v>
      </c>
      <c r="E250" s="118">
        <v>0</v>
      </c>
      <c r="F250" s="118">
        <f t="shared" si="13"/>
        <v>0</v>
      </c>
      <c r="G250"/>
      <c r="H250"/>
      <c r="I250"/>
      <c r="J250"/>
      <c r="K250"/>
      <c r="L250"/>
      <c r="M250"/>
    </row>
    <row r="251" spans="1:13" x14ac:dyDescent="0.25">
      <c r="A251" s="116" t="s">
        <v>414</v>
      </c>
      <c r="B251" s="117">
        <v>32399</v>
      </c>
      <c r="C251" s="116" t="s">
        <v>415</v>
      </c>
      <c r="D251" s="118">
        <v>0</v>
      </c>
      <c r="E251" s="118">
        <v>0</v>
      </c>
      <c r="F251" s="118">
        <f t="shared" si="13"/>
        <v>0</v>
      </c>
      <c r="G251"/>
      <c r="H251"/>
      <c r="I251"/>
      <c r="J251"/>
      <c r="K251"/>
      <c r="L251"/>
      <c r="M251"/>
    </row>
    <row r="252" spans="1:13" x14ac:dyDescent="0.25">
      <c r="A252" s="109"/>
      <c r="B252" s="110">
        <v>324</v>
      </c>
      <c r="C252" s="109" t="s">
        <v>160</v>
      </c>
      <c r="D252" s="111">
        <v>0</v>
      </c>
      <c r="E252" s="111">
        <f>E253</f>
        <v>0</v>
      </c>
      <c r="F252" s="111">
        <f t="shared" si="13"/>
        <v>0</v>
      </c>
      <c r="G252"/>
      <c r="H252"/>
      <c r="I252"/>
      <c r="J252"/>
      <c r="K252"/>
      <c r="L252"/>
      <c r="M252"/>
    </row>
    <row r="253" spans="1:13" x14ac:dyDescent="0.25">
      <c r="A253" s="109"/>
      <c r="B253" s="110">
        <v>3241</v>
      </c>
      <c r="C253" s="109" t="s">
        <v>160</v>
      </c>
      <c r="D253" s="111">
        <v>0</v>
      </c>
      <c r="E253" s="111">
        <f>E255</f>
        <v>0</v>
      </c>
      <c r="F253" s="111">
        <f t="shared" si="13"/>
        <v>0</v>
      </c>
      <c r="G253"/>
      <c r="H253"/>
      <c r="I253"/>
      <c r="J253"/>
      <c r="K253"/>
      <c r="L253"/>
      <c r="M253"/>
    </row>
    <row r="254" spans="1:13" x14ac:dyDescent="0.25">
      <c r="A254" s="130" t="s">
        <v>416</v>
      </c>
      <c r="B254" s="117">
        <v>32411</v>
      </c>
      <c r="C254" s="116" t="s">
        <v>417</v>
      </c>
      <c r="D254" s="118">
        <v>0</v>
      </c>
      <c r="E254" s="118">
        <v>0</v>
      </c>
      <c r="F254" s="118">
        <f t="shared" si="13"/>
        <v>0</v>
      </c>
      <c r="G254"/>
      <c r="H254"/>
      <c r="I254"/>
      <c r="J254"/>
      <c r="K254"/>
      <c r="L254"/>
      <c r="M254"/>
    </row>
    <row r="255" spans="1:13" x14ac:dyDescent="0.25">
      <c r="A255" s="116" t="s">
        <v>418</v>
      </c>
      <c r="B255" s="117">
        <v>32412</v>
      </c>
      <c r="C255" s="116" t="s">
        <v>419</v>
      </c>
      <c r="D255" s="118">
        <v>0</v>
      </c>
      <c r="E255" s="118">
        <v>0</v>
      </c>
      <c r="F255" s="118">
        <f t="shared" si="13"/>
        <v>0</v>
      </c>
      <c r="G255"/>
      <c r="H255"/>
      <c r="I255"/>
      <c r="J255"/>
      <c r="K255"/>
      <c r="L255"/>
      <c r="M255"/>
    </row>
    <row r="256" spans="1:13" x14ac:dyDescent="0.25">
      <c r="A256" s="109"/>
      <c r="B256" s="110">
        <v>329</v>
      </c>
      <c r="C256" s="109" t="s">
        <v>141</v>
      </c>
      <c r="D256" s="111">
        <v>4088.14</v>
      </c>
      <c r="E256" s="111">
        <f>E257+E261+E263+E265+E268</f>
        <v>-172.91</v>
      </c>
      <c r="F256" s="111">
        <f t="shared" si="13"/>
        <v>3915.23</v>
      </c>
      <c r="G256"/>
      <c r="H256"/>
      <c r="I256"/>
      <c r="J256"/>
      <c r="K256"/>
      <c r="L256"/>
      <c r="M256"/>
    </row>
    <row r="257" spans="1:13" x14ac:dyDescent="0.25">
      <c r="A257" s="109"/>
      <c r="B257" s="110">
        <v>3292</v>
      </c>
      <c r="C257" s="109" t="s">
        <v>143</v>
      </c>
      <c r="D257" s="111">
        <v>3000</v>
      </c>
      <c r="E257" s="111">
        <f>E259+E260+E258</f>
        <v>12.090000000000003</v>
      </c>
      <c r="F257" s="111">
        <f t="shared" si="13"/>
        <v>3012.09</v>
      </c>
      <c r="G257"/>
      <c r="H257"/>
      <c r="I257"/>
      <c r="J257"/>
      <c r="K257"/>
      <c r="L257"/>
      <c r="M257"/>
    </row>
    <row r="258" spans="1:13" x14ac:dyDescent="0.25">
      <c r="A258" s="130" t="s">
        <v>420</v>
      </c>
      <c r="B258" s="117">
        <v>32921</v>
      </c>
      <c r="C258" s="116" t="s">
        <v>421</v>
      </c>
      <c r="D258" s="118">
        <v>800</v>
      </c>
      <c r="E258" s="118">
        <v>62.09</v>
      </c>
      <c r="F258" s="118">
        <f t="shared" si="13"/>
        <v>862.09</v>
      </c>
      <c r="G258"/>
      <c r="H258"/>
      <c r="I258"/>
      <c r="J258"/>
      <c r="K258"/>
      <c r="L258"/>
      <c r="M258"/>
    </row>
    <row r="259" spans="1:13" x14ac:dyDescent="0.25">
      <c r="A259" s="116" t="s">
        <v>422</v>
      </c>
      <c r="B259" s="117">
        <v>32922</v>
      </c>
      <c r="C259" s="116" t="s">
        <v>423</v>
      </c>
      <c r="D259" s="118">
        <v>1650</v>
      </c>
      <c r="E259" s="118">
        <v>-100</v>
      </c>
      <c r="F259" s="118">
        <f t="shared" si="13"/>
        <v>1550</v>
      </c>
      <c r="G259"/>
      <c r="H259"/>
      <c r="I259"/>
      <c r="J259"/>
      <c r="K259"/>
      <c r="L259"/>
      <c r="M259"/>
    </row>
    <row r="260" spans="1:13" x14ac:dyDescent="0.25">
      <c r="A260" s="116" t="s">
        <v>424</v>
      </c>
      <c r="B260" s="117">
        <v>32923</v>
      </c>
      <c r="C260" s="116" t="s">
        <v>425</v>
      </c>
      <c r="D260" s="118">
        <v>550</v>
      </c>
      <c r="E260" s="118">
        <v>50</v>
      </c>
      <c r="F260" s="118">
        <f t="shared" si="13"/>
        <v>600</v>
      </c>
      <c r="G260"/>
      <c r="H260"/>
      <c r="I260"/>
      <c r="J260"/>
      <c r="K260"/>
      <c r="L260"/>
      <c r="M260"/>
    </row>
    <row r="261" spans="1:13" x14ac:dyDescent="0.25">
      <c r="A261" s="109"/>
      <c r="B261" s="110">
        <v>3293</v>
      </c>
      <c r="C261" s="109" t="s">
        <v>144</v>
      </c>
      <c r="D261" s="111">
        <v>200</v>
      </c>
      <c r="E261" s="111">
        <f>E262</f>
        <v>30</v>
      </c>
      <c r="F261" s="111">
        <f t="shared" si="13"/>
        <v>230</v>
      </c>
      <c r="G261"/>
      <c r="H261"/>
      <c r="I261"/>
      <c r="J261"/>
      <c r="K261"/>
      <c r="L261"/>
      <c r="M261"/>
    </row>
    <row r="262" spans="1:13" x14ac:dyDescent="0.25">
      <c r="A262" s="116" t="s">
        <v>426</v>
      </c>
      <c r="B262" s="117">
        <v>32931</v>
      </c>
      <c r="C262" s="116" t="s">
        <v>144</v>
      </c>
      <c r="D262" s="118">
        <v>200</v>
      </c>
      <c r="E262" s="118">
        <v>30</v>
      </c>
      <c r="F262" s="118">
        <f t="shared" si="13"/>
        <v>230</v>
      </c>
      <c r="G262"/>
      <c r="H262"/>
      <c r="I262"/>
      <c r="J262"/>
      <c r="K262"/>
      <c r="L262"/>
      <c r="M262"/>
    </row>
    <row r="263" spans="1:13" x14ac:dyDescent="0.25">
      <c r="A263" s="109"/>
      <c r="B263" s="110">
        <v>3294</v>
      </c>
      <c r="C263" s="109" t="s">
        <v>427</v>
      </c>
      <c r="D263" s="111">
        <v>0</v>
      </c>
      <c r="E263" s="111">
        <f>E264</f>
        <v>0</v>
      </c>
      <c r="F263" s="111">
        <f t="shared" si="13"/>
        <v>0</v>
      </c>
      <c r="G263"/>
      <c r="H263"/>
      <c r="I263"/>
      <c r="J263"/>
      <c r="K263"/>
      <c r="L263"/>
      <c r="M263"/>
    </row>
    <row r="264" spans="1:13" x14ac:dyDescent="0.25">
      <c r="A264" s="116" t="s">
        <v>428</v>
      </c>
      <c r="B264" s="117">
        <v>32941</v>
      </c>
      <c r="C264" s="116" t="s">
        <v>429</v>
      </c>
      <c r="D264" s="118">
        <v>0</v>
      </c>
      <c r="E264" s="118">
        <v>0</v>
      </c>
      <c r="F264" s="118">
        <f t="shared" si="13"/>
        <v>0</v>
      </c>
      <c r="G264"/>
      <c r="H264"/>
      <c r="I264"/>
      <c r="J264"/>
      <c r="K264"/>
      <c r="L264"/>
      <c r="M264"/>
    </row>
    <row r="265" spans="1:13" x14ac:dyDescent="0.25">
      <c r="A265" s="109"/>
      <c r="B265" s="110">
        <v>3295</v>
      </c>
      <c r="C265" s="109" t="s">
        <v>145</v>
      </c>
      <c r="D265" s="111">
        <v>150</v>
      </c>
      <c r="E265" s="111">
        <f>E266+E267</f>
        <v>0</v>
      </c>
      <c r="F265" s="111">
        <f t="shared" si="13"/>
        <v>150</v>
      </c>
      <c r="G265"/>
      <c r="H265"/>
      <c r="I265"/>
      <c r="J265"/>
      <c r="K265"/>
      <c r="L265"/>
      <c r="M265"/>
    </row>
    <row r="266" spans="1:13" x14ac:dyDescent="0.25">
      <c r="A266" s="116" t="s">
        <v>430</v>
      </c>
      <c r="B266" s="117">
        <v>32952</v>
      </c>
      <c r="C266" s="116" t="s">
        <v>431</v>
      </c>
      <c r="D266" s="118">
        <v>0</v>
      </c>
      <c r="E266" s="118">
        <v>0</v>
      </c>
      <c r="F266" s="118">
        <f t="shared" si="13"/>
        <v>0</v>
      </c>
      <c r="G266"/>
      <c r="H266"/>
      <c r="I266"/>
      <c r="J266"/>
      <c r="K266"/>
      <c r="L266"/>
      <c r="M266"/>
    </row>
    <row r="267" spans="1:13" x14ac:dyDescent="0.25">
      <c r="A267" s="130" t="s">
        <v>432</v>
      </c>
      <c r="B267" s="117">
        <v>32959</v>
      </c>
      <c r="C267" s="116" t="s">
        <v>433</v>
      </c>
      <c r="D267" s="118">
        <v>150</v>
      </c>
      <c r="E267" s="118">
        <v>0</v>
      </c>
      <c r="F267" s="118">
        <f t="shared" si="13"/>
        <v>150</v>
      </c>
      <c r="G267"/>
      <c r="H267"/>
      <c r="I267"/>
      <c r="J267"/>
      <c r="K267"/>
      <c r="L267"/>
      <c r="M267"/>
    </row>
    <row r="268" spans="1:13" x14ac:dyDescent="0.25">
      <c r="A268" s="109"/>
      <c r="B268" s="110">
        <v>3299</v>
      </c>
      <c r="C268" s="109" t="s">
        <v>141</v>
      </c>
      <c r="D268" s="111">
        <v>738.14</v>
      </c>
      <c r="E268" s="111">
        <f>E269</f>
        <v>-215</v>
      </c>
      <c r="F268" s="111">
        <f t="shared" si="13"/>
        <v>523.14</v>
      </c>
      <c r="G268"/>
      <c r="H268"/>
      <c r="I268"/>
      <c r="J268"/>
      <c r="K268"/>
      <c r="L268"/>
      <c r="M268"/>
    </row>
    <row r="269" spans="1:13" x14ac:dyDescent="0.25">
      <c r="A269" s="116" t="s">
        <v>434</v>
      </c>
      <c r="B269" s="117">
        <v>32999</v>
      </c>
      <c r="C269" s="116" t="s">
        <v>141</v>
      </c>
      <c r="D269" s="118">
        <v>738.14</v>
      </c>
      <c r="E269" s="118">
        <v>-215</v>
      </c>
      <c r="F269" s="118">
        <f t="shared" si="13"/>
        <v>523.14</v>
      </c>
      <c r="G269"/>
      <c r="H269"/>
      <c r="I269"/>
      <c r="J269"/>
      <c r="K269"/>
      <c r="L269"/>
      <c r="M269"/>
    </row>
    <row r="270" spans="1:13" x14ac:dyDescent="0.25">
      <c r="A270" s="109"/>
      <c r="B270" s="110">
        <v>34</v>
      </c>
      <c r="C270" s="109" t="s">
        <v>89</v>
      </c>
      <c r="D270" s="111">
        <v>950</v>
      </c>
      <c r="E270" s="111">
        <f>E271</f>
        <v>-437.46</v>
      </c>
      <c r="F270" s="111">
        <f t="shared" si="13"/>
        <v>512.54</v>
      </c>
      <c r="G270"/>
      <c r="H270"/>
      <c r="I270"/>
      <c r="J270"/>
      <c r="K270"/>
      <c r="L270"/>
      <c r="M270"/>
    </row>
    <row r="271" spans="1:13" x14ac:dyDescent="0.25">
      <c r="A271" s="109"/>
      <c r="B271" s="110">
        <v>343</v>
      </c>
      <c r="C271" s="109" t="s">
        <v>147</v>
      </c>
      <c r="D271" s="111">
        <v>950</v>
      </c>
      <c r="E271" s="111">
        <f>E272+E275+E277</f>
        <v>-437.46</v>
      </c>
      <c r="F271" s="111">
        <f t="shared" si="13"/>
        <v>512.54</v>
      </c>
      <c r="G271"/>
      <c r="H271"/>
      <c r="I271"/>
      <c r="J271"/>
      <c r="K271"/>
      <c r="L271"/>
      <c r="M271"/>
    </row>
    <row r="272" spans="1:13" x14ac:dyDescent="0.25">
      <c r="A272" s="109"/>
      <c r="B272" s="110">
        <v>3431</v>
      </c>
      <c r="C272" s="109" t="s">
        <v>148</v>
      </c>
      <c r="D272" s="111">
        <v>950</v>
      </c>
      <c r="E272" s="111">
        <f>E273+E274</f>
        <v>-437.46</v>
      </c>
      <c r="F272" s="111">
        <f t="shared" si="13"/>
        <v>512.54</v>
      </c>
      <c r="G272"/>
      <c r="H272"/>
      <c r="I272"/>
      <c r="J272"/>
      <c r="K272"/>
      <c r="L272"/>
      <c r="M272"/>
    </row>
    <row r="273" spans="1:13" x14ac:dyDescent="0.25">
      <c r="A273" s="116" t="s">
        <v>435</v>
      </c>
      <c r="B273" s="117">
        <v>34311</v>
      </c>
      <c r="C273" s="116" t="s">
        <v>436</v>
      </c>
      <c r="D273" s="118">
        <v>950</v>
      </c>
      <c r="E273" s="118">
        <v>-437.46</v>
      </c>
      <c r="F273" s="118">
        <f t="shared" si="13"/>
        <v>512.54</v>
      </c>
      <c r="G273"/>
      <c r="H273"/>
      <c r="I273"/>
      <c r="J273"/>
      <c r="K273"/>
      <c r="L273"/>
      <c r="M273"/>
    </row>
    <row r="274" spans="1:13" x14ac:dyDescent="0.25">
      <c r="A274" s="130" t="s">
        <v>437</v>
      </c>
      <c r="B274" s="117">
        <v>34312</v>
      </c>
      <c r="C274" s="116" t="s">
        <v>438</v>
      </c>
      <c r="D274" s="118">
        <v>0</v>
      </c>
      <c r="E274" s="118">
        <v>0</v>
      </c>
      <c r="F274" s="118">
        <f t="shared" si="13"/>
        <v>0</v>
      </c>
      <c r="G274"/>
      <c r="H274"/>
      <c r="I274"/>
      <c r="J274"/>
      <c r="K274"/>
      <c r="L274"/>
      <c r="M274"/>
    </row>
    <row r="275" spans="1:13" x14ac:dyDescent="0.25">
      <c r="A275" s="109"/>
      <c r="B275" s="110">
        <v>3433</v>
      </c>
      <c r="C275" s="109" t="s">
        <v>149</v>
      </c>
      <c r="D275" s="111">
        <v>0</v>
      </c>
      <c r="E275" s="111">
        <v>0</v>
      </c>
      <c r="F275" s="111">
        <f t="shared" si="13"/>
        <v>0</v>
      </c>
      <c r="G275"/>
      <c r="H275"/>
      <c r="I275"/>
      <c r="J275"/>
      <c r="K275"/>
      <c r="L275"/>
      <c r="M275"/>
    </row>
    <row r="276" spans="1:13" x14ac:dyDescent="0.25">
      <c r="A276" s="116" t="s">
        <v>439</v>
      </c>
      <c r="B276" s="117">
        <v>34339</v>
      </c>
      <c r="C276" s="116" t="s">
        <v>440</v>
      </c>
      <c r="D276" s="118">
        <v>0</v>
      </c>
      <c r="E276" s="118">
        <v>0</v>
      </c>
      <c r="F276" s="118">
        <f t="shared" si="13"/>
        <v>0</v>
      </c>
      <c r="G276"/>
      <c r="H276"/>
      <c r="I276"/>
      <c r="J276"/>
      <c r="K276"/>
      <c r="L276"/>
      <c r="M276"/>
    </row>
    <row r="277" spans="1:13" x14ac:dyDescent="0.25">
      <c r="A277" s="109"/>
      <c r="B277" s="110">
        <v>3434</v>
      </c>
      <c r="C277" s="109" t="s">
        <v>441</v>
      </c>
      <c r="D277" s="111">
        <v>0</v>
      </c>
      <c r="E277" s="111">
        <v>0</v>
      </c>
      <c r="F277" s="111">
        <f t="shared" si="13"/>
        <v>0</v>
      </c>
      <c r="G277"/>
      <c r="H277"/>
      <c r="I277"/>
      <c r="J277"/>
      <c r="K277"/>
      <c r="L277"/>
      <c r="M277"/>
    </row>
    <row r="278" spans="1:13" x14ac:dyDescent="0.25">
      <c r="A278" s="116" t="s">
        <v>442</v>
      </c>
      <c r="B278" s="117">
        <v>34349</v>
      </c>
      <c r="C278" s="116" t="s">
        <v>441</v>
      </c>
      <c r="D278" s="118">
        <v>0</v>
      </c>
      <c r="E278" s="118">
        <v>0</v>
      </c>
      <c r="F278" s="118">
        <f t="shared" si="13"/>
        <v>0</v>
      </c>
      <c r="G278"/>
      <c r="H278"/>
      <c r="I278"/>
      <c r="J278"/>
      <c r="K278"/>
      <c r="L278"/>
      <c r="M278"/>
    </row>
    <row r="279" spans="1:13" x14ac:dyDescent="0.25">
      <c r="A279" s="301" t="s">
        <v>287</v>
      </c>
      <c r="B279" s="301"/>
      <c r="C279" s="301"/>
      <c r="D279" s="133"/>
      <c r="E279" s="133"/>
      <c r="F279" s="133">
        <f t="shared" si="13"/>
        <v>0</v>
      </c>
      <c r="G279"/>
      <c r="H279"/>
      <c r="I279"/>
      <c r="J279"/>
      <c r="K279"/>
      <c r="L279"/>
      <c r="M279"/>
    </row>
    <row r="280" spans="1:13" x14ac:dyDescent="0.25">
      <c r="A280" s="301" t="s">
        <v>177</v>
      </c>
      <c r="B280" s="301"/>
      <c r="C280" s="301"/>
      <c r="D280" s="131"/>
      <c r="E280" s="131"/>
      <c r="F280" s="131">
        <f t="shared" si="13"/>
        <v>0</v>
      </c>
      <c r="G280"/>
      <c r="H280"/>
      <c r="I280"/>
      <c r="J280"/>
      <c r="K280"/>
      <c r="L280"/>
      <c r="M280"/>
    </row>
    <row r="281" spans="1:13" x14ac:dyDescent="0.25">
      <c r="A281" s="301" t="s">
        <v>443</v>
      </c>
      <c r="B281" s="301"/>
      <c r="C281" s="301"/>
      <c r="D281" s="131"/>
      <c r="E281" s="131"/>
      <c r="F281" s="131">
        <f t="shared" si="13"/>
        <v>0</v>
      </c>
      <c r="G281"/>
      <c r="H281"/>
      <c r="I281"/>
      <c r="J281"/>
      <c r="K281"/>
      <c r="L281"/>
      <c r="M281"/>
    </row>
    <row r="282" spans="1:13" x14ac:dyDescent="0.25">
      <c r="A282" s="106" t="s">
        <v>204</v>
      </c>
      <c r="B282" s="107" t="s">
        <v>289</v>
      </c>
      <c r="C282" s="106" t="s">
        <v>290</v>
      </c>
      <c r="D282" s="108">
        <v>0</v>
      </c>
      <c r="E282" s="108">
        <v>0</v>
      </c>
      <c r="F282" s="108">
        <f t="shared" si="13"/>
        <v>0</v>
      </c>
      <c r="G282"/>
      <c r="H282"/>
      <c r="I282"/>
      <c r="J282"/>
      <c r="K282"/>
      <c r="L282"/>
      <c r="M282"/>
    </row>
    <row r="283" spans="1:13" x14ac:dyDescent="0.25">
      <c r="A283" s="109"/>
      <c r="B283" s="110">
        <v>4</v>
      </c>
      <c r="C283" s="109" t="s">
        <v>34</v>
      </c>
      <c r="D283" s="111">
        <v>0</v>
      </c>
      <c r="E283" s="111">
        <v>0</v>
      </c>
      <c r="F283" s="111">
        <f t="shared" si="13"/>
        <v>0</v>
      </c>
      <c r="G283"/>
      <c r="H283"/>
      <c r="I283"/>
      <c r="J283"/>
      <c r="K283"/>
      <c r="L283"/>
      <c r="M283"/>
    </row>
    <row r="284" spans="1:13" x14ac:dyDescent="0.25">
      <c r="A284" s="109"/>
      <c r="B284" s="110">
        <v>42</v>
      </c>
      <c r="C284" s="109" t="s">
        <v>74</v>
      </c>
      <c r="D284" s="111">
        <v>0</v>
      </c>
      <c r="E284" s="111">
        <v>0</v>
      </c>
      <c r="F284" s="111">
        <f t="shared" si="13"/>
        <v>0</v>
      </c>
      <c r="G284"/>
      <c r="H284"/>
      <c r="I284"/>
      <c r="J284"/>
      <c r="K284"/>
      <c r="L284"/>
      <c r="M284"/>
    </row>
    <row r="285" spans="1:13" x14ac:dyDescent="0.25">
      <c r="A285" s="109"/>
      <c r="B285" s="110">
        <v>421</v>
      </c>
      <c r="C285" s="109" t="s">
        <v>150</v>
      </c>
      <c r="D285" s="111">
        <v>0</v>
      </c>
      <c r="E285" s="111">
        <v>0</v>
      </c>
      <c r="F285" s="111">
        <f t="shared" si="13"/>
        <v>0</v>
      </c>
      <c r="G285"/>
      <c r="H285"/>
      <c r="I285"/>
      <c r="J285"/>
      <c r="K285"/>
      <c r="L285"/>
      <c r="M285"/>
    </row>
    <row r="286" spans="1:13" x14ac:dyDescent="0.25">
      <c r="A286" s="109"/>
      <c r="B286" s="110">
        <v>4212</v>
      </c>
      <c r="C286" s="109" t="s">
        <v>151</v>
      </c>
      <c r="D286" s="111">
        <v>0</v>
      </c>
      <c r="E286" s="111">
        <v>0</v>
      </c>
      <c r="F286" s="111">
        <f t="shared" ref="F286:F356" si="15">D286+E286</f>
        <v>0</v>
      </c>
      <c r="G286"/>
      <c r="H286"/>
      <c r="I286"/>
      <c r="J286"/>
      <c r="K286"/>
      <c r="L286"/>
      <c r="M286"/>
    </row>
    <row r="287" spans="1:13" x14ac:dyDescent="0.25">
      <c r="A287" s="116" t="s">
        <v>444</v>
      </c>
      <c r="B287" s="117">
        <v>42122</v>
      </c>
      <c r="C287" s="116" t="s">
        <v>151</v>
      </c>
      <c r="D287" s="118">
        <v>0</v>
      </c>
      <c r="E287" s="118">
        <v>0</v>
      </c>
      <c r="F287" s="118">
        <f t="shared" si="15"/>
        <v>0</v>
      </c>
      <c r="G287"/>
      <c r="H287"/>
      <c r="I287"/>
      <c r="J287"/>
      <c r="K287"/>
      <c r="L287"/>
      <c r="M287"/>
    </row>
    <row r="288" spans="1:13" x14ac:dyDescent="0.25">
      <c r="A288" s="109"/>
      <c r="B288" s="110">
        <v>4214</v>
      </c>
      <c r="C288" s="109" t="s">
        <v>445</v>
      </c>
      <c r="D288" s="111">
        <v>0</v>
      </c>
      <c r="E288" s="111">
        <v>0</v>
      </c>
      <c r="F288" s="111">
        <f t="shared" si="15"/>
        <v>0</v>
      </c>
      <c r="G288"/>
      <c r="H288"/>
      <c r="I288"/>
      <c r="J288"/>
      <c r="K288"/>
      <c r="L288"/>
      <c r="M288"/>
    </row>
    <row r="289" spans="1:13" x14ac:dyDescent="0.25">
      <c r="A289" s="116" t="s">
        <v>446</v>
      </c>
      <c r="B289" s="117">
        <v>42149</v>
      </c>
      <c r="C289" s="116" t="s">
        <v>447</v>
      </c>
      <c r="D289" s="118">
        <v>0</v>
      </c>
      <c r="E289" s="118">
        <v>0</v>
      </c>
      <c r="F289" s="118">
        <f t="shared" si="15"/>
        <v>0</v>
      </c>
      <c r="G289"/>
      <c r="H289"/>
      <c r="I289"/>
      <c r="J289"/>
      <c r="K289"/>
      <c r="L289"/>
      <c r="M289"/>
    </row>
    <row r="290" spans="1:13" ht="30" x14ac:dyDescent="0.25">
      <c r="A290" s="109"/>
      <c r="B290" s="110">
        <v>45</v>
      </c>
      <c r="C290" s="109" t="s">
        <v>75</v>
      </c>
      <c r="D290" s="111">
        <v>0</v>
      </c>
      <c r="E290" s="111">
        <v>0</v>
      </c>
      <c r="F290" s="111">
        <f t="shared" si="15"/>
        <v>0</v>
      </c>
      <c r="G290"/>
      <c r="H290"/>
      <c r="I290"/>
      <c r="J290"/>
      <c r="K290"/>
      <c r="L290"/>
      <c r="M290"/>
    </row>
    <row r="291" spans="1:13" x14ac:dyDescent="0.25">
      <c r="A291" s="109"/>
      <c r="B291" s="110">
        <v>451</v>
      </c>
      <c r="C291" s="109" t="s">
        <v>168</v>
      </c>
      <c r="D291" s="111">
        <v>0</v>
      </c>
      <c r="E291" s="111">
        <v>0</v>
      </c>
      <c r="F291" s="111">
        <f t="shared" si="15"/>
        <v>0</v>
      </c>
      <c r="G291"/>
      <c r="H291"/>
      <c r="I291"/>
      <c r="J291"/>
      <c r="K291"/>
      <c r="L291"/>
      <c r="M291"/>
    </row>
    <row r="292" spans="1:13" x14ac:dyDescent="0.25">
      <c r="A292" s="109"/>
      <c r="B292" s="110">
        <v>4511</v>
      </c>
      <c r="C292" s="109" t="s">
        <v>168</v>
      </c>
      <c r="D292" s="111">
        <v>0</v>
      </c>
      <c r="E292" s="111">
        <v>0</v>
      </c>
      <c r="F292" s="111">
        <f t="shared" si="15"/>
        <v>0</v>
      </c>
      <c r="G292"/>
      <c r="H292"/>
      <c r="I292"/>
      <c r="J292"/>
      <c r="K292"/>
      <c r="L292"/>
      <c r="M292"/>
    </row>
    <row r="293" spans="1:13" x14ac:dyDescent="0.25">
      <c r="A293" s="116" t="s">
        <v>448</v>
      </c>
      <c r="B293" s="117">
        <v>45111</v>
      </c>
      <c r="C293" s="116" t="s">
        <v>168</v>
      </c>
      <c r="D293" s="118">
        <v>0</v>
      </c>
      <c r="E293" s="118">
        <v>0</v>
      </c>
      <c r="F293" s="118">
        <f t="shared" si="15"/>
        <v>0</v>
      </c>
      <c r="G293"/>
      <c r="H293"/>
      <c r="I293"/>
      <c r="J293"/>
      <c r="K293"/>
      <c r="L293"/>
      <c r="M293"/>
    </row>
    <row r="294" spans="1:13" x14ac:dyDescent="0.25">
      <c r="A294" s="109"/>
      <c r="B294" s="110">
        <v>454</v>
      </c>
      <c r="C294" s="109" t="s">
        <v>169</v>
      </c>
      <c r="D294" s="111">
        <v>0</v>
      </c>
      <c r="E294" s="111">
        <v>0</v>
      </c>
      <c r="F294" s="111">
        <f t="shared" si="15"/>
        <v>0</v>
      </c>
      <c r="G294"/>
      <c r="H294"/>
      <c r="I294"/>
      <c r="J294"/>
      <c r="K294"/>
      <c r="L294"/>
      <c r="M294"/>
    </row>
    <row r="295" spans="1:13" x14ac:dyDescent="0.25">
      <c r="A295" s="109"/>
      <c r="B295" s="110">
        <v>4541</v>
      </c>
      <c r="C295" s="109" t="s">
        <v>169</v>
      </c>
      <c r="D295" s="111">
        <v>0</v>
      </c>
      <c r="E295" s="111">
        <v>0</v>
      </c>
      <c r="F295" s="111">
        <f t="shared" si="15"/>
        <v>0</v>
      </c>
      <c r="G295"/>
      <c r="H295"/>
      <c r="I295"/>
      <c r="J295"/>
      <c r="K295"/>
      <c r="L295"/>
      <c r="M295"/>
    </row>
    <row r="296" spans="1:13" x14ac:dyDescent="0.25">
      <c r="A296" s="116" t="s">
        <v>449</v>
      </c>
      <c r="B296" s="117">
        <v>45411</v>
      </c>
      <c r="C296" s="116" t="s">
        <v>169</v>
      </c>
      <c r="D296" s="118">
        <v>0</v>
      </c>
      <c r="E296" s="118">
        <v>0</v>
      </c>
      <c r="F296" s="118">
        <f t="shared" si="15"/>
        <v>0</v>
      </c>
      <c r="G296"/>
      <c r="H296"/>
      <c r="I296"/>
      <c r="J296"/>
      <c r="K296"/>
      <c r="L296"/>
      <c r="M296"/>
    </row>
    <row r="297" spans="1:13" x14ac:dyDescent="0.25">
      <c r="A297" s="301" t="s">
        <v>287</v>
      </c>
      <c r="B297" s="301"/>
      <c r="C297" s="301"/>
      <c r="D297" s="133"/>
      <c r="E297" s="133"/>
      <c r="F297" s="133">
        <f t="shared" si="15"/>
        <v>0</v>
      </c>
      <c r="G297"/>
      <c r="H297"/>
      <c r="I297"/>
      <c r="J297"/>
      <c r="K297"/>
      <c r="L297"/>
      <c r="M297"/>
    </row>
    <row r="298" spans="1:13" x14ac:dyDescent="0.25">
      <c r="A298" s="301" t="s">
        <v>177</v>
      </c>
      <c r="B298" s="301"/>
      <c r="C298" s="301"/>
      <c r="D298" s="131"/>
      <c r="E298" s="131"/>
      <c r="F298" s="131">
        <f t="shared" si="15"/>
        <v>0</v>
      </c>
      <c r="G298"/>
      <c r="H298"/>
      <c r="I298"/>
      <c r="J298"/>
      <c r="K298"/>
      <c r="L298"/>
      <c r="M298"/>
    </row>
    <row r="299" spans="1:13" x14ac:dyDescent="0.25">
      <c r="A299" s="301" t="s">
        <v>450</v>
      </c>
      <c r="B299" s="301"/>
      <c r="C299" s="301"/>
      <c r="D299" s="131"/>
      <c r="E299" s="131"/>
      <c r="F299" s="131">
        <f t="shared" si="15"/>
        <v>0</v>
      </c>
      <c r="G299"/>
      <c r="H299"/>
      <c r="I299"/>
      <c r="J299"/>
      <c r="K299"/>
      <c r="L299"/>
      <c r="M299"/>
    </row>
    <row r="300" spans="1:13" x14ac:dyDescent="0.25">
      <c r="A300" s="106" t="s">
        <v>204</v>
      </c>
      <c r="B300" s="107" t="s">
        <v>289</v>
      </c>
      <c r="C300" s="106" t="s">
        <v>290</v>
      </c>
      <c r="D300" s="108">
        <f>D301</f>
        <v>10000</v>
      </c>
      <c r="E300" s="108">
        <f>E301</f>
        <v>-7000</v>
      </c>
      <c r="F300" s="108">
        <f t="shared" si="15"/>
        <v>3000</v>
      </c>
      <c r="G300"/>
      <c r="H300"/>
      <c r="I300"/>
      <c r="J300"/>
      <c r="K300"/>
      <c r="L300"/>
      <c r="M300"/>
    </row>
    <row r="301" spans="1:13" x14ac:dyDescent="0.25">
      <c r="A301" s="109"/>
      <c r="B301" s="110">
        <v>4</v>
      </c>
      <c r="C301" s="109" t="s">
        <v>34</v>
      </c>
      <c r="D301" s="111">
        <f>D302</f>
        <v>10000</v>
      </c>
      <c r="E301" s="111">
        <f>E302</f>
        <v>-7000</v>
      </c>
      <c r="F301" s="111">
        <f t="shared" si="15"/>
        <v>3000</v>
      </c>
      <c r="G301"/>
      <c r="H301"/>
      <c r="I301"/>
      <c r="J301"/>
      <c r="K301"/>
      <c r="L301"/>
      <c r="M301"/>
    </row>
    <row r="302" spans="1:13" x14ac:dyDescent="0.25">
      <c r="A302" s="109"/>
      <c r="B302" s="110">
        <v>42</v>
      </c>
      <c r="C302" s="109" t="s">
        <v>74</v>
      </c>
      <c r="D302" s="111">
        <f>D303+D311+D314</f>
        <v>10000</v>
      </c>
      <c r="E302" s="111">
        <f>E303+E311+E314</f>
        <v>-7000</v>
      </c>
      <c r="F302" s="111">
        <f t="shared" si="15"/>
        <v>3000</v>
      </c>
      <c r="G302"/>
      <c r="H302"/>
      <c r="I302"/>
      <c r="J302"/>
      <c r="K302"/>
      <c r="L302"/>
      <c r="M302"/>
    </row>
    <row r="303" spans="1:13" x14ac:dyDescent="0.25">
      <c r="A303" s="109"/>
      <c r="B303" s="110">
        <v>422</v>
      </c>
      <c r="C303" s="109" t="s">
        <v>152</v>
      </c>
      <c r="D303" s="111">
        <f>D308+D304</f>
        <v>10000</v>
      </c>
      <c r="E303" s="111">
        <f>E308+E304</f>
        <v>-7000</v>
      </c>
      <c r="F303" s="111">
        <f t="shared" si="15"/>
        <v>3000</v>
      </c>
      <c r="G303"/>
      <c r="H303"/>
      <c r="I303"/>
      <c r="J303"/>
      <c r="K303"/>
      <c r="L303"/>
      <c r="M303"/>
    </row>
    <row r="304" spans="1:13" x14ac:dyDescent="0.25">
      <c r="A304" s="109"/>
      <c r="B304" s="110">
        <v>4222</v>
      </c>
      <c r="C304" s="109" t="s">
        <v>637</v>
      </c>
      <c r="D304" s="111">
        <f>D305+D306+D307</f>
        <v>0</v>
      </c>
      <c r="E304" s="111">
        <f>E305+E306+E307</f>
        <v>0</v>
      </c>
      <c r="F304" s="111">
        <f t="shared" si="15"/>
        <v>0</v>
      </c>
      <c r="G304"/>
      <c r="H304"/>
      <c r="I304"/>
      <c r="J304"/>
      <c r="K304"/>
      <c r="L304"/>
      <c r="M304"/>
    </row>
    <row r="305" spans="1:13" x14ac:dyDescent="0.25">
      <c r="A305" s="116" t="s">
        <v>734</v>
      </c>
      <c r="B305" s="117">
        <v>42222</v>
      </c>
      <c r="C305" s="116" t="s">
        <v>639</v>
      </c>
      <c r="D305" s="118">
        <v>0</v>
      </c>
      <c r="E305" s="118">
        <v>0</v>
      </c>
      <c r="F305" s="118">
        <f t="shared" si="15"/>
        <v>0</v>
      </c>
      <c r="G305"/>
      <c r="H305"/>
      <c r="I305"/>
      <c r="J305"/>
      <c r="K305"/>
      <c r="L305"/>
      <c r="M305"/>
    </row>
    <row r="306" spans="1:13" ht="30" x14ac:dyDescent="0.25">
      <c r="A306" s="116" t="s">
        <v>735</v>
      </c>
      <c r="B306" s="117">
        <v>42223</v>
      </c>
      <c r="C306" s="116" t="s">
        <v>736</v>
      </c>
      <c r="D306" s="118">
        <v>0</v>
      </c>
      <c r="E306" s="118">
        <v>0</v>
      </c>
      <c r="F306" s="118">
        <f t="shared" si="15"/>
        <v>0</v>
      </c>
      <c r="G306"/>
      <c r="H306"/>
      <c r="I306"/>
      <c r="J306"/>
      <c r="K306"/>
      <c r="L306"/>
      <c r="M306"/>
    </row>
    <row r="307" spans="1:13" x14ac:dyDescent="0.25">
      <c r="A307" s="116" t="s">
        <v>737</v>
      </c>
      <c r="B307" s="117">
        <v>42229</v>
      </c>
      <c r="C307" s="116" t="s">
        <v>738</v>
      </c>
      <c r="D307" s="118">
        <v>0</v>
      </c>
      <c r="E307" s="118">
        <v>0</v>
      </c>
      <c r="F307" s="118">
        <f t="shared" si="15"/>
        <v>0</v>
      </c>
      <c r="G307"/>
      <c r="H307"/>
      <c r="I307"/>
      <c r="J307"/>
      <c r="K307"/>
      <c r="L307"/>
      <c r="M307"/>
    </row>
    <row r="308" spans="1:13" x14ac:dyDescent="0.25">
      <c r="A308" s="109"/>
      <c r="B308" s="110">
        <v>4227</v>
      </c>
      <c r="C308" s="109" t="s">
        <v>154</v>
      </c>
      <c r="D308" s="111">
        <f>D310+D309</f>
        <v>10000</v>
      </c>
      <c r="E308" s="111">
        <f>E310+E309</f>
        <v>-7000</v>
      </c>
      <c r="F308" s="111">
        <f t="shared" si="15"/>
        <v>3000</v>
      </c>
      <c r="G308"/>
      <c r="H308"/>
      <c r="I308"/>
      <c r="J308"/>
      <c r="K308"/>
      <c r="L308"/>
      <c r="M308"/>
    </row>
    <row r="309" spans="1:13" x14ac:dyDescent="0.25">
      <c r="A309" s="116" t="s">
        <v>451</v>
      </c>
      <c r="B309" s="117">
        <v>42271</v>
      </c>
      <c r="C309" s="116" t="s">
        <v>452</v>
      </c>
      <c r="D309" s="118">
        <v>5000</v>
      </c>
      <c r="E309" s="118">
        <v>-3000</v>
      </c>
      <c r="F309" s="118">
        <f t="shared" si="15"/>
        <v>2000</v>
      </c>
      <c r="G309"/>
      <c r="H309"/>
      <c r="I309"/>
      <c r="J309"/>
      <c r="K309"/>
      <c r="L309"/>
      <c r="M309"/>
    </row>
    <row r="310" spans="1:13" x14ac:dyDescent="0.25">
      <c r="A310" s="116" t="s">
        <v>453</v>
      </c>
      <c r="B310" s="117">
        <v>42273</v>
      </c>
      <c r="C310" s="116" t="s">
        <v>454</v>
      </c>
      <c r="D310" s="118">
        <v>5000</v>
      </c>
      <c r="E310" s="118">
        <v>-4000</v>
      </c>
      <c r="F310" s="118">
        <f t="shared" si="15"/>
        <v>1000</v>
      </c>
      <c r="G310"/>
      <c r="H310"/>
      <c r="I310"/>
      <c r="J310"/>
      <c r="K310"/>
      <c r="L310"/>
      <c r="M310"/>
    </row>
    <row r="311" spans="1:13" x14ac:dyDescent="0.25">
      <c r="A311" s="109"/>
      <c r="B311" s="110">
        <v>424</v>
      </c>
      <c r="C311" s="109" t="s">
        <v>155</v>
      </c>
      <c r="D311" s="111">
        <f>D312</f>
        <v>0</v>
      </c>
      <c r="E311" s="111">
        <f>E312</f>
        <v>0</v>
      </c>
      <c r="F311" s="111">
        <f t="shared" si="15"/>
        <v>0</v>
      </c>
      <c r="G311"/>
      <c r="H311"/>
      <c r="I311"/>
      <c r="J311"/>
      <c r="K311"/>
      <c r="L311"/>
      <c r="M311"/>
    </row>
    <row r="312" spans="1:13" x14ac:dyDescent="0.25">
      <c r="A312" s="109"/>
      <c r="B312" s="110">
        <v>4241</v>
      </c>
      <c r="C312" s="109" t="s">
        <v>156</v>
      </c>
      <c r="D312" s="111">
        <f>D313</f>
        <v>0</v>
      </c>
      <c r="E312" s="111">
        <f>E313</f>
        <v>0</v>
      </c>
      <c r="F312" s="111">
        <f t="shared" si="15"/>
        <v>0</v>
      </c>
      <c r="G312"/>
      <c r="H312"/>
      <c r="I312"/>
      <c r="J312"/>
      <c r="K312"/>
      <c r="L312"/>
      <c r="M312"/>
    </row>
    <row r="313" spans="1:13" x14ac:dyDescent="0.25">
      <c r="A313" s="116" t="s">
        <v>455</v>
      </c>
      <c r="B313" s="117">
        <v>42411</v>
      </c>
      <c r="C313" s="116" t="s">
        <v>456</v>
      </c>
      <c r="D313" s="118">
        <v>0</v>
      </c>
      <c r="E313" s="118">
        <v>0</v>
      </c>
      <c r="F313" s="118">
        <f t="shared" si="15"/>
        <v>0</v>
      </c>
      <c r="G313"/>
      <c r="H313"/>
      <c r="I313"/>
      <c r="J313"/>
      <c r="K313"/>
      <c r="L313"/>
      <c r="M313"/>
    </row>
    <row r="314" spans="1:13" x14ac:dyDescent="0.25">
      <c r="A314" s="109"/>
      <c r="B314" s="110">
        <v>426</v>
      </c>
      <c r="C314" s="109" t="s">
        <v>457</v>
      </c>
      <c r="D314" s="111">
        <f>D315</f>
        <v>0</v>
      </c>
      <c r="E314" s="111">
        <f>E315</f>
        <v>0</v>
      </c>
      <c r="F314" s="111">
        <f t="shared" si="15"/>
        <v>0</v>
      </c>
      <c r="G314"/>
      <c r="H314"/>
      <c r="I314"/>
      <c r="J314"/>
      <c r="K314"/>
      <c r="L314"/>
      <c r="M314"/>
    </row>
    <row r="315" spans="1:13" x14ac:dyDescent="0.25">
      <c r="A315" s="109"/>
      <c r="B315" s="110">
        <v>4262</v>
      </c>
      <c r="C315" s="109" t="s">
        <v>458</v>
      </c>
      <c r="D315" s="111">
        <f>D316</f>
        <v>0</v>
      </c>
      <c r="E315" s="111">
        <f>E316</f>
        <v>0</v>
      </c>
      <c r="F315" s="111">
        <f t="shared" si="15"/>
        <v>0</v>
      </c>
      <c r="G315"/>
      <c r="H315"/>
      <c r="I315"/>
      <c r="J315"/>
      <c r="K315"/>
      <c r="L315"/>
      <c r="M315"/>
    </row>
    <row r="316" spans="1:13" x14ac:dyDescent="0.25">
      <c r="A316" s="116" t="s">
        <v>459</v>
      </c>
      <c r="B316" s="117">
        <v>42621</v>
      </c>
      <c r="C316" s="116" t="s">
        <v>458</v>
      </c>
      <c r="D316" s="118">
        <v>0</v>
      </c>
      <c r="E316" s="118">
        <v>0</v>
      </c>
      <c r="F316" s="118">
        <f t="shared" si="15"/>
        <v>0</v>
      </c>
      <c r="G316"/>
      <c r="H316"/>
      <c r="I316"/>
      <c r="J316"/>
      <c r="K316"/>
      <c r="L316"/>
      <c r="M316"/>
    </row>
    <row r="317" spans="1:13" x14ac:dyDescent="0.25">
      <c r="A317" s="301" t="s">
        <v>287</v>
      </c>
      <c r="B317" s="301"/>
      <c r="C317" s="301"/>
      <c r="D317" s="133"/>
      <c r="E317" s="133"/>
      <c r="F317" s="133">
        <f t="shared" si="15"/>
        <v>0</v>
      </c>
      <c r="G317"/>
      <c r="H317"/>
      <c r="I317"/>
      <c r="J317"/>
      <c r="K317"/>
      <c r="L317"/>
      <c r="M317"/>
    </row>
    <row r="318" spans="1:13" x14ac:dyDescent="0.25">
      <c r="A318" s="301" t="s">
        <v>178</v>
      </c>
      <c r="B318" s="301"/>
      <c r="C318" s="301"/>
      <c r="D318" s="134"/>
      <c r="E318" s="134"/>
      <c r="F318" s="134">
        <f t="shared" si="15"/>
        <v>0</v>
      </c>
      <c r="G318"/>
      <c r="H318"/>
      <c r="I318"/>
      <c r="J318"/>
      <c r="K318"/>
      <c r="L318"/>
      <c r="M318"/>
    </row>
    <row r="319" spans="1:13" x14ac:dyDescent="0.25">
      <c r="A319" s="106" t="s">
        <v>204</v>
      </c>
      <c r="B319" s="107" t="s">
        <v>710</v>
      </c>
      <c r="C319" s="106" t="s">
        <v>720</v>
      </c>
      <c r="D319" s="108">
        <f>D320+D336+D328+D334</f>
        <v>17667.5</v>
      </c>
      <c r="E319" s="108">
        <f>E320+E336+E328+E334+E331</f>
        <v>8485</v>
      </c>
      <c r="F319" s="108">
        <f>D319+E319</f>
        <v>26152.5</v>
      </c>
      <c r="G319"/>
      <c r="H319"/>
      <c r="I319"/>
      <c r="J319"/>
      <c r="K319"/>
      <c r="L319"/>
      <c r="M319"/>
    </row>
    <row r="320" spans="1:13" x14ac:dyDescent="0.25">
      <c r="A320" s="301" t="s">
        <v>460</v>
      </c>
      <c r="B320" s="301"/>
      <c r="C320" s="301"/>
      <c r="D320" s="134">
        <f>SUM(D321:D327)</f>
        <v>2142.5</v>
      </c>
      <c r="E320" s="134">
        <f>SUM(E321:E327)</f>
        <v>0</v>
      </c>
      <c r="F320" s="134">
        <f t="shared" si="15"/>
        <v>2142.5</v>
      </c>
      <c r="G320"/>
      <c r="H320"/>
      <c r="I320"/>
      <c r="J320"/>
      <c r="K320"/>
      <c r="L320"/>
      <c r="M320"/>
    </row>
    <row r="321" spans="1:13" ht="30" x14ac:dyDescent="0.25">
      <c r="A321" s="109" t="s">
        <v>721</v>
      </c>
      <c r="B321" s="135">
        <v>321190</v>
      </c>
      <c r="C321" s="116" t="s">
        <v>692</v>
      </c>
      <c r="D321" s="136">
        <v>450</v>
      </c>
      <c r="E321" s="136">
        <v>0</v>
      </c>
      <c r="F321" s="136">
        <f t="shared" si="15"/>
        <v>450</v>
      </c>
      <c r="G321"/>
      <c r="H321"/>
      <c r="I321"/>
      <c r="J321"/>
      <c r="K321"/>
      <c r="L321"/>
      <c r="M321"/>
    </row>
    <row r="322" spans="1:13" x14ac:dyDescent="0.25">
      <c r="A322" s="109" t="s">
        <v>686</v>
      </c>
      <c r="B322" s="135">
        <v>322190</v>
      </c>
      <c r="C322" s="116" t="s">
        <v>693</v>
      </c>
      <c r="D322" s="136">
        <v>100</v>
      </c>
      <c r="E322" s="136">
        <v>0</v>
      </c>
      <c r="F322" s="136">
        <f t="shared" si="15"/>
        <v>100</v>
      </c>
      <c r="G322"/>
      <c r="H322"/>
      <c r="I322"/>
      <c r="J322"/>
      <c r="K322"/>
      <c r="L322"/>
      <c r="M322"/>
    </row>
    <row r="323" spans="1:13" x14ac:dyDescent="0.25">
      <c r="A323" s="109" t="s">
        <v>687</v>
      </c>
      <c r="B323" s="135">
        <v>322290</v>
      </c>
      <c r="C323" s="116" t="s">
        <v>694</v>
      </c>
      <c r="D323" s="136">
        <v>100</v>
      </c>
      <c r="E323" s="136">
        <v>0</v>
      </c>
      <c r="F323" s="136">
        <f t="shared" si="15"/>
        <v>100</v>
      </c>
      <c r="G323"/>
      <c r="H323"/>
      <c r="I323"/>
      <c r="J323"/>
      <c r="K323"/>
      <c r="L323"/>
      <c r="M323"/>
    </row>
    <row r="324" spans="1:13" ht="17.25" customHeight="1" x14ac:dyDescent="0.25">
      <c r="A324" s="109" t="s">
        <v>688</v>
      </c>
      <c r="B324" s="135">
        <v>323190</v>
      </c>
      <c r="C324" s="116" t="s">
        <v>695</v>
      </c>
      <c r="D324" s="136">
        <v>112.5</v>
      </c>
      <c r="E324" s="136">
        <v>0</v>
      </c>
      <c r="F324" s="136">
        <f t="shared" si="15"/>
        <v>112.5</v>
      </c>
      <c r="G324"/>
      <c r="H324"/>
      <c r="I324"/>
      <c r="J324"/>
      <c r="K324"/>
      <c r="L324"/>
      <c r="M324"/>
    </row>
    <row r="325" spans="1:13" x14ac:dyDescent="0.25">
      <c r="A325" s="109" t="s">
        <v>689</v>
      </c>
      <c r="B325" s="135">
        <v>329990</v>
      </c>
      <c r="C325" s="116" t="s">
        <v>696</v>
      </c>
      <c r="D325" s="136">
        <v>450</v>
      </c>
      <c r="E325" s="136">
        <v>0</v>
      </c>
      <c r="F325" s="136">
        <f t="shared" si="15"/>
        <v>450</v>
      </c>
      <c r="G325"/>
      <c r="H325"/>
      <c r="I325"/>
      <c r="J325"/>
      <c r="K325"/>
      <c r="L325"/>
      <c r="M325"/>
    </row>
    <row r="326" spans="1:13" x14ac:dyDescent="0.25">
      <c r="A326" s="109" t="s">
        <v>690</v>
      </c>
      <c r="B326" s="135">
        <v>372150</v>
      </c>
      <c r="C326" s="116" t="s">
        <v>697</v>
      </c>
      <c r="D326" s="136">
        <v>180</v>
      </c>
      <c r="E326" s="136">
        <v>0</v>
      </c>
      <c r="F326" s="136">
        <f t="shared" si="15"/>
        <v>180</v>
      </c>
      <c r="G326"/>
      <c r="H326"/>
      <c r="I326"/>
      <c r="J326"/>
      <c r="K326"/>
      <c r="L326"/>
      <c r="M326"/>
    </row>
    <row r="327" spans="1:13" x14ac:dyDescent="0.25">
      <c r="A327" s="109" t="s">
        <v>691</v>
      </c>
      <c r="B327" s="135">
        <v>372150</v>
      </c>
      <c r="C327" s="116" t="s">
        <v>165</v>
      </c>
      <c r="D327" s="136">
        <v>750</v>
      </c>
      <c r="E327" s="136">
        <v>0</v>
      </c>
      <c r="F327" s="136">
        <f t="shared" si="15"/>
        <v>750</v>
      </c>
      <c r="G327"/>
      <c r="H327"/>
      <c r="I327"/>
      <c r="J327"/>
      <c r="K327"/>
      <c r="L327"/>
      <c r="M327"/>
    </row>
    <row r="328" spans="1:13" x14ac:dyDescent="0.25">
      <c r="A328" s="301" t="s">
        <v>461</v>
      </c>
      <c r="B328" s="301"/>
      <c r="C328" s="301"/>
      <c r="D328" s="133">
        <f>D329+D330</f>
        <v>1500</v>
      </c>
      <c r="E328" s="133">
        <f t="shared" ref="E328:F328" si="16">E329+E330</f>
        <v>1165</v>
      </c>
      <c r="F328" s="133">
        <f t="shared" si="16"/>
        <v>2665</v>
      </c>
      <c r="G328"/>
      <c r="H328"/>
      <c r="I328"/>
      <c r="J328"/>
      <c r="K328"/>
      <c r="L328"/>
      <c r="M328"/>
    </row>
    <row r="329" spans="1:13" ht="30" x14ac:dyDescent="0.25">
      <c r="A329" s="137" t="s">
        <v>698</v>
      </c>
      <c r="B329" s="138">
        <v>329990</v>
      </c>
      <c r="C329" s="116" t="s">
        <v>699</v>
      </c>
      <c r="D329" s="139">
        <v>1500</v>
      </c>
      <c r="E329" s="139">
        <v>495</v>
      </c>
      <c r="F329" s="139">
        <f t="shared" si="15"/>
        <v>1995</v>
      </c>
      <c r="G329"/>
      <c r="H329"/>
      <c r="I329"/>
      <c r="J329"/>
      <c r="K329"/>
      <c r="L329"/>
      <c r="M329"/>
    </row>
    <row r="330" spans="1:13" x14ac:dyDescent="0.25">
      <c r="A330" s="137" t="s">
        <v>811</v>
      </c>
      <c r="B330" s="135">
        <v>42273</v>
      </c>
      <c r="C330" s="116" t="s">
        <v>454</v>
      </c>
      <c r="D330" s="139">
        <v>0</v>
      </c>
      <c r="E330" s="139">
        <v>670</v>
      </c>
      <c r="F330" s="139">
        <f t="shared" si="15"/>
        <v>670</v>
      </c>
      <c r="G330"/>
      <c r="H330"/>
      <c r="I330"/>
      <c r="J330"/>
      <c r="K330"/>
      <c r="L330"/>
      <c r="M330"/>
    </row>
    <row r="331" spans="1:13" x14ac:dyDescent="0.25">
      <c r="A331" s="301" t="s">
        <v>812</v>
      </c>
      <c r="B331" s="301"/>
      <c r="C331" s="301"/>
      <c r="D331" s="133">
        <f>D332+D333</f>
        <v>0</v>
      </c>
      <c r="E331" s="133">
        <f t="shared" ref="E331:F331" si="17">E332+E333</f>
        <v>20</v>
      </c>
      <c r="F331" s="133">
        <f t="shared" si="17"/>
        <v>20</v>
      </c>
      <c r="G331"/>
      <c r="H331"/>
      <c r="I331"/>
      <c r="J331"/>
      <c r="K331"/>
      <c r="L331"/>
      <c r="M331"/>
    </row>
    <row r="332" spans="1:13" x14ac:dyDescent="0.25">
      <c r="A332" s="137" t="s">
        <v>813</v>
      </c>
      <c r="B332" s="138">
        <v>32399</v>
      </c>
      <c r="C332" s="116" t="s">
        <v>415</v>
      </c>
      <c r="D332" s="139">
        <v>0</v>
      </c>
      <c r="E332" s="139">
        <v>0</v>
      </c>
      <c r="F332" s="139">
        <f t="shared" ref="F332:F333" si="18">D332+E332</f>
        <v>0</v>
      </c>
      <c r="G332"/>
      <c r="H332"/>
      <c r="I332"/>
      <c r="J332"/>
      <c r="K332"/>
      <c r="L332"/>
      <c r="M332"/>
    </row>
    <row r="333" spans="1:13" ht="30" x14ac:dyDescent="0.25">
      <c r="A333" s="137" t="s">
        <v>814</v>
      </c>
      <c r="B333" s="138">
        <v>32141</v>
      </c>
      <c r="C333" s="116" t="s">
        <v>316</v>
      </c>
      <c r="D333" s="139">
        <v>0</v>
      </c>
      <c r="E333" s="139">
        <v>20</v>
      </c>
      <c r="F333" s="139">
        <f t="shared" si="18"/>
        <v>20</v>
      </c>
      <c r="G333"/>
      <c r="H333"/>
      <c r="I333"/>
      <c r="J333"/>
      <c r="K333"/>
      <c r="L333"/>
      <c r="M333"/>
    </row>
    <row r="334" spans="1:13" x14ac:dyDescent="0.25">
      <c r="A334" s="301" t="s">
        <v>462</v>
      </c>
      <c r="B334" s="301"/>
      <c r="C334" s="301"/>
      <c r="D334" s="133">
        <f>D335</f>
        <v>275</v>
      </c>
      <c r="E334" s="133">
        <f>E335</f>
        <v>0</v>
      </c>
      <c r="F334" s="133">
        <f t="shared" si="15"/>
        <v>275</v>
      </c>
      <c r="G334"/>
      <c r="H334"/>
      <c r="I334"/>
      <c r="J334"/>
      <c r="K334"/>
      <c r="L334"/>
      <c r="M334"/>
    </row>
    <row r="335" spans="1:13" ht="27.75" customHeight="1" x14ac:dyDescent="0.25">
      <c r="A335" s="137" t="s">
        <v>700</v>
      </c>
      <c r="B335" s="138">
        <v>329990</v>
      </c>
      <c r="C335" s="116" t="s">
        <v>701</v>
      </c>
      <c r="D335" s="139">
        <v>275</v>
      </c>
      <c r="E335" s="139">
        <v>0</v>
      </c>
      <c r="F335" s="139">
        <f t="shared" si="15"/>
        <v>275</v>
      </c>
      <c r="G335"/>
      <c r="H335"/>
      <c r="I335"/>
      <c r="J335"/>
      <c r="K335"/>
      <c r="L335"/>
      <c r="M335"/>
    </row>
    <row r="336" spans="1:13" x14ac:dyDescent="0.25">
      <c r="A336" s="301" t="s">
        <v>463</v>
      </c>
      <c r="B336" s="301"/>
      <c r="C336" s="301"/>
      <c r="D336" s="134">
        <f>D337+D338+D339+D341+D342+D343+D340</f>
        <v>13750</v>
      </c>
      <c r="E336" s="134">
        <f>E337+E338+E339+E341+E342+E343+E340</f>
        <v>7300</v>
      </c>
      <c r="F336" s="134">
        <f>D336+E336</f>
        <v>21050</v>
      </c>
      <c r="G336"/>
      <c r="H336"/>
      <c r="I336"/>
      <c r="J336"/>
      <c r="K336"/>
      <c r="L336"/>
      <c r="M336"/>
    </row>
    <row r="337" spans="1:13" x14ac:dyDescent="0.25">
      <c r="A337" s="110" t="s">
        <v>815</v>
      </c>
      <c r="B337" s="110">
        <v>321210</v>
      </c>
      <c r="C337" s="117" t="s">
        <v>309</v>
      </c>
      <c r="D337" s="118">
        <v>0</v>
      </c>
      <c r="E337" s="118">
        <v>6000</v>
      </c>
      <c r="F337" s="136">
        <f t="shared" si="15"/>
        <v>6000</v>
      </c>
      <c r="G337"/>
      <c r="H337"/>
      <c r="I337"/>
      <c r="J337"/>
      <c r="K337"/>
      <c r="L337"/>
      <c r="M337"/>
    </row>
    <row r="338" spans="1:13" x14ac:dyDescent="0.25">
      <c r="A338" s="109" t="s">
        <v>702</v>
      </c>
      <c r="B338" s="135">
        <v>323290</v>
      </c>
      <c r="C338" s="116" t="s">
        <v>707</v>
      </c>
      <c r="D338" s="136">
        <v>3500</v>
      </c>
      <c r="E338" s="136">
        <v>0</v>
      </c>
      <c r="F338" s="136">
        <f t="shared" si="15"/>
        <v>3500</v>
      </c>
      <c r="G338"/>
      <c r="H338"/>
      <c r="I338"/>
      <c r="J338"/>
      <c r="K338"/>
      <c r="L338"/>
      <c r="M338"/>
    </row>
    <row r="339" spans="1:13" x14ac:dyDescent="0.25">
      <c r="A339" s="109" t="s">
        <v>703</v>
      </c>
      <c r="B339" s="135">
        <v>323290</v>
      </c>
      <c r="C339" s="116" t="s">
        <v>362</v>
      </c>
      <c r="D339" s="136">
        <v>5000</v>
      </c>
      <c r="E339" s="136">
        <v>0</v>
      </c>
      <c r="F339" s="136">
        <f t="shared" si="15"/>
        <v>5000</v>
      </c>
      <c r="G339"/>
      <c r="H339"/>
      <c r="I339"/>
      <c r="J339"/>
      <c r="K339"/>
      <c r="L339"/>
      <c r="M339"/>
    </row>
    <row r="340" spans="1:13" x14ac:dyDescent="0.25">
      <c r="A340" s="109" t="s">
        <v>739</v>
      </c>
      <c r="B340" s="135">
        <v>32372</v>
      </c>
      <c r="C340" s="116" t="s">
        <v>401</v>
      </c>
      <c r="D340" s="136">
        <v>750</v>
      </c>
      <c r="E340" s="136">
        <v>1300</v>
      </c>
      <c r="F340" s="136">
        <f t="shared" si="15"/>
        <v>2050</v>
      </c>
      <c r="G340"/>
      <c r="H340"/>
      <c r="I340"/>
      <c r="J340"/>
      <c r="K340"/>
      <c r="L340"/>
      <c r="M340"/>
    </row>
    <row r="341" spans="1:13" x14ac:dyDescent="0.25">
      <c r="A341" s="109" t="s">
        <v>704</v>
      </c>
      <c r="B341" s="135">
        <v>323790</v>
      </c>
      <c r="C341" s="116" t="s">
        <v>708</v>
      </c>
      <c r="D341" s="136">
        <v>0</v>
      </c>
      <c r="E341" s="136">
        <v>0</v>
      </c>
      <c r="F341" s="136">
        <f t="shared" si="15"/>
        <v>0</v>
      </c>
      <c r="G341"/>
      <c r="H341"/>
      <c r="I341"/>
      <c r="J341"/>
      <c r="K341"/>
      <c r="L341"/>
      <c r="M341"/>
    </row>
    <row r="342" spans="1:13" x14ac:dyDescent="0.25">
      <c r="A342" s="109" t="s">
        <v>705</v>
      </c>
      <c r="B342" s="135">
        <v>329990</v>
      </c>
      <c r="C342" s="116" t="s">
        <v>141</v>
      </c>
      <c r="D342" s="136">
        <v>1000</v>
      </c>
      <c r="E342" s="136">
        <v>0</v>
      </c>
      <c r="F342" s="136">
        <f t="shared" si="15"/>
        <v>1000</v>
      </c>
      <c r="G342"/>
      <c r="H342"/>
      <c r="I342"/>
      <c r="J342"/>
      <c r="K342"/>
      <c r="L342"/>
      <c r="M342"/>
    </row>
    <row r="343" spans="1:13" x14ac:dyDescent="0.25">
      <c r="A343" s="109" t="s">
        <v>706</v>
      </c>
      <c r="B343" s="135">
        <v>422730</v>
      </c>
      <c r="C343" s="116" t="s">
        <v>454</v>
      </c>
      <c r="D343" s="136">
        <v>3500</v>
      </c>
      <c r="E343" s="136">
        <v>0</v>
      </c>
      <c r="F343" s="136">
        <f t="shared" si="15"/>
        <v>3500</v>
      </c>
      <c r="G343"/>
      <c r="H343"/>
      <c r="I343"/>
      <c r="J343"/>
      <c r="K343"/>
      <c r="L343"/>
      <c r="M343"/>
    </row>
    <row r="344" spans="1:13" x14ac:dyDescent="0.25">
      <c r="A344" s="301" t="s">
        <v>287</v>
      </c>
      <c r="B344" s="301"/>
      <c r="C344" s="301"/>
      <c r="D344" s="133"/>
      <c r="E344" s="133"/>
      <c r="F344" s="133"/>
      <c r="G344"/>
      <c r="H344"/>
      <c r="I344"/>
      <c r="J344"/>
      <c r="K344"/>
      <c r="L344"/>
      <c r="M344"/>
    </row>
    <row r="345" spans="1:13" x14ac:dyDescent="0.25">
      <c r="A345" s="302" t="s">
        <v>465</v>
      </c>
      <c r="B345" s="302"/>
      <c r="C345" s="302"/>
      <c r="D345" s="131"/>
      <c r="E345" s="131"/>
      <c r="F345" s="131"/>
      <c r="G345"/>
      <c r="H345"/>
      <c r="I345"/>
      <c r="J345"/>
      <c r="K345"/>
      <c r="L345"/>
      <c r="M345"/>
    </row>
    <row r="346" spans="1:13" x14ac:dyDescent="0.25">
      <c r="A346" s="301" t="s">
        <v>466</v>
      </c>
      <c r="B346" s="301"/>
      <c r="C346" s="301"/>
      <c r="D346" s="133">
        <f>D347+D389+D497+D537+D614+D690</f>
        <v>1578500</v>
      </c>
      <c r="E346" s="133">
        <f>E347+E389+E497+E537+E614+E690</f>
        <v>106280.17</v>
      </c>
      <c r="F346" s="133">
        <f>F347+F389+F497+F537+F614+F690</f>
        <v>1684780.17</v>
      </c>
      <c r="G346"/>
      <c r="H346"/>
      <c r="I346"/>
      <c r="J346"/>
      <c r="K346"/>
      <c r="L346"/>
      <c r="M346"/>
    </row>
    <row r="347" spans="1:13" x14ac:dyDescent="0.25">
      <c r="A347" s="106" t="s">
        <v>204</v>
      </c>
      <c r="B347" s="107" t="s">
        <v>205</v>
      </c>
      <c r="C347" s="106" t="s">
        <v>206</v>
      </c>
      <c r="D347" s="108">
        <f>D348+D371+D384</f>
        <v>5000</v>
      </c>
      <c r="E347" s="108">
        <f>E348+E371+E384</f>
        <v>580</v>
      </c>
      <c r="F347" s="108">
        <f t="shared" si="15"/>
        <v>5580</v>
      </c>
      <c r="G347"/>
      <c r="H347"/>
      <c r="I347"/>
      <c r="J347"/>
      <c r="K347"/>
      <c r="L347"/>
      <c r="M347"/>
    </row>
    <row r="348" spans="1:13" x14ac:dyDescent="0.25">
      <c r="A348" s="109"/>
      <c r="B348" s="110">
        <v>3</v>
      </c>
      <c r="C348" s="109" t="s">
        <v>31</v>
      </c>
      <c r="D348" s="111">
        <f>D349</f>
        <v>3100</v>
      </c>
      <c r="E348" s="111">
        <f>E349</f>
        <v>-450</v>
      </c>
      <c r="F348" s="111">
        <f t="shared" si="15"/>
        <v>2650</v>
      </c>
      <c r="G348"/>
      <c r="H348"/>
      <c r="I348"/>
      <c r="J348"/>
      <c r="K348"/>
      <c r="L348"/>
      <c r="M348"/>
    </row>
    <row r="349" spans="1:13" x14ac:dyDescent="0.25">
      <c r="A349" s="109"/>
      <c r="B349" s="110">
        <v>32</v>
      </c>
      <c r="C349" s="140" t="s">
        <v>33</v>
      </c>
      <c r="D349" s="111">
        <f>D355+D365+D368+D350</f>
        <v>3100</v>
      </c>
      <c r="E349" s="111">
        <f>E350+E355+E365+E368</f>
        <v>-450</v>
      </c>
      <c r="F349" s="111">
        <f t="shared" si="15"/>
        <v>2650</v>
      </c>
      <c r="G349"/>
      <c r="H349"/>
      <c r="I349"/>
      <c r="J349"/>
      <c r="K349"/>
      <c r="L349"/>
      <c r="M349"/>
    </row>
    <row r="350" spans="1:13" x14ac:dyDescent="0.25">
      <c r="A350" s="109"/>
      <c r="B350" s="141">
        <v>321</v>
      </c>
      <c r="C350" s="142" t="s">
        <v>124</v>
      </c>
      <c r="D350" s="143">
        <f>D351</f>
        <v>2500</v>
      </c>
      <c r="E350" s="111">
        <f>E351</f>
        <v>-1250</v>
      </c>
      <c r="F350" s="111">
        <f t="shared" si="15"/>
        <v>1250</v>
      </c>
      <c r="G350"/>
      <c r="H350"/>
      <c r="I350"/>
      <c r="J350"/>
      <c r="K350"/>
      <c r="L350"/>
      <c r="M350"/>
    </row>
    <row r="351" spans="1:13" x14ac:dyDescent="0.25">
      <c r="A351" s="109"/>
      <c r="B351" s="141">
        <v>3211</v>
      </c>
      <c r="C351" s="142" t="s">
        <v>125</v>
      </c>
      <c r="D351" s="143">
        <f>D354+D352+D353</f>
        <v>2500</v>
      </c>
      <c r="E351" s="111">
        <f>E352+E353+E354</f>
        <v>-1250</v>
      </c>
      <c r="F351" s="111">
        <f t="shared" si="15"/>
        <v>1250</v>
      </c>
      <c r="G351"/>
      <c r="H351"/>
      <c r="I351"/>
      <c r="J351"/>
      <c r="K351"/>
      <c r="L351"/>
      <c r="M351"/>
    </row>
    <row r="352" spans="1:13" x14ac:dyDescent="0.25">
      <c r="A352" s="130" t="s">
        <v>467</v>
      </c>
      <c r="B352" s="117">
        <v>32111</v>
      </c>
      <c r="C352" s="116" t="s">
        <v>292</v>
      </c>
      <c r="D352" s="144">
        <v>0</v>
      </c>
      <c r="E352" s="145">
        <v>0</v>
      </c>
      <c r="F352" s="145">
        <f t="shared" si="15"/>
        <v>0</v>
      </c>
      <c r="G352"/>
      <c r="H352"/>
      <c r="I352"/>
      <c r="J352"/>
      <c r="K352"/>
      <c r="L352"/>
      <c r="M352"/>
    </row>
    <row r="353" spans="1:13" x14ac:dyDescent="0.25">
      <c r="A353" s="130" t="s">
        <v>468</v>
      </c>
      <c r="B353" s="117">
        <v>32112</v>
      </c>
      <c r="C353" s="116" t="s">
        <v>294</v>
      </c>
      <c r="D353" s="118">
        <v>2500</v>
      </c>
      <c r="E353" s="118">
        <v>-1250</v>
      </c>
      <c r="F353" s="118">
        <f t="shared" si="15"/>
        <v>1250</v>
      </c>
      <c r="G353"/>
      <c r="H353"/>
      <c r="I353"/>
      <c r="J353"/>
      <c r="K353"/>
      <c r="L353"/>
      <c r="M353"/>
    </row>
    <row r="354" spans="1:13" x14ac:dyDescent="0.25">
      <c r="A354" s="116" t="s">
        <v>469</v>
      </c>
      <c r="B354" s="146">
        <v>321190</v>
      </c>
      <c r="C354" s="147" t="s">
        <v>306</v>
      </c>
      <c r="D354" s="148">
        <v>0</v>
      </c>
      <c r="E354" s="148">
        <v>0</v>
      </c>
      <c r="F354" s="148">
        <f t="shared" si="15"/>
        <v>0</v>
      </c>
      <c r="G354"/>
      <c r="H354"/>
      <c r="I354"/>
      <c r="J354"/>
      <c r="K354"/>
      <c r="L354"/>
      <c r="M354"/>
    </row>
    <row r="355" spans="1:13" x14ac:dyDescent="0.25">
      <c r="A355" s="109"/>
      <c r="B355" s="110">
        <v>322</v>
      </c>
      <c r="C355" s="109" t="s">
        <v>127</v>
      </c>
      <c r="D355" s="111">
        <f>D360+D363+D358+D356</f>
        <v>600</v>
      </c>
      <c r="E355" s="111">
        <f>E356+E358+E360+E363</f>
        <v>800</v>
      </c>
      <c r="F355" s="111">
        <f t="shared" si="15"/>
        <v>1400</v>
      </c>
      <c r="G355"/>
      <c r="H355"/>
      <c r="I355"/>
      <c r="J355"/>
      <c r="K355"/>
      <c r="L355"/>
      <c r="M355"/>
    </row>
    <row r="356" spans="1:13" x14ac:dyDescent="0.25">
      <c r="A356" s="109"/>
      <c r="B356" s="110">
        <v>3221</v>
      </c>
      <c r="C356" s="109" t="s">
        <v>317</v>
      </c>
      <c r="D356" s="111">
        <f>D357</f>
        <v>0</v>
      </c>
      <c r="E356" s="111">
        <v>0</v>
      </c>
      <c r="F356" s="111">
        <f t="shared" si="15"/>
        <v>0</v>
      </c>
      <c r="G356"/>
      <c r="H356"/>
      <c r="I356"/>
      <c r="J356"/>
      <c r="K356"/>
      <c r="L356"/>
      <c r="M356"/>
    </row>
    <row r="357" spans="1:13" x14ac:dyDescent="0.25">
      <c r="A357" s="116" t="s">
        <v>470</v>
      </c>
      <c r="B357" s="117">
        <v>322110</v>
      </c>
      <c r="C357" s="116" t="s">
        <v>319</v>
      </c>
      <c r="D357" s="118">
        <v>0</v>
      </c>
      <c r="E357" s="118">
        <v>0</v>
      </c>
      <c r="F357" s="118">
        <f t="shared" ref="F357:F420" si="19">D357+E357</f>
        <v>0</v>
      </c>
      <c r="G357"/>
      <c r="H357"/>
      <c r="I357"/>
      <c r="J357"/>
      <c r="K357"/>
      <c r="L357"/>
      <c r="M357"/>
    </row>
    <row r="358" spans="1:13" x14ac:dyDescent="0.25">
      <c r="A358" s="116"/>
      <c r="B358" s="110">
        <v>3222</v>
      </c>
      <c r="C358" s="109" t="s">
        <v>128</v>
      </c>
      <c r="D358" s="111">
        <f>D359</f>
        <v>0</v>
      </c>
      <c r="E358" s="111">
        <v>0</v>
      </c>
      <c r="F358" s="111">
        <f t="shared" si="19"/>
        <v>0</v>
      </c>
      <c r="G358"/>
      <c r="H358"/>
      <c r="I358"/>
      <c r="J358"/>
      <c r="K358"/>
      <c r="L358"/>
      <c r="M358"/>
    </row>
    <row r="359" spans="1:13" x14ac:dyDescent="0.25">
      <c r="A359" s="116" t="s">
        <v>471</v>
      </c>
      <c r="B359" s="117">
        <v>32222</v>
      </c>
      <c r="C359" s="116" t="s">
        <v>331</v>
      </c>
      <c r="D359" s="118">
        <v>0</v>
      </c>
      <c r="E359" s="118">
        <v>0</v>
      </c>
      <c r="F359" s="118">
        <f t="shared" si="19"/>
        <v>0</v>
      </c>
      <c r="G359"/>
      <c r="H359"/>
      <c r="I359"/>
      <c r="J359"/>
      <c r="K359"/>
      <c r="L359"/>
      <c r="M359"/>
    </row>
    <row r="360" spans="1:13" x14ac:dyDescent="0.25">
      <c r="A360" s="109"/>
      <c r="B360" s="110">
        <v>3224</v>
      </c>
      <c r="C360" s="109" t="s">
        <v>472</v>
      </c>
      <c r="D360" s="111">
        <f>D362+D361</f>
        <v>600</v>
      </c>
      <c r="E360" s="111">
        <v>0</v>
      </c>
      <c r="F360" s="111">
        <f t="shared" si="19"/>
        <v>600</v>
      </c>
      <c r="G360"/>
      <c r="H360"/>
      <c r="I360"/>
      <c r="J360"/>
      <c r="K360"/>
      <c r="L360"/>
      <c r="M360"/>
    </row>
    <row r="361" spans="1:13" ht="30" x14ac:dyDescent="0.25">
      <c r="A361" s="116" t="s">
        <v>473</v>
      </c>
      <c r="B361" s="117">
        <v>32242</v>
      </c>
      <c r="C361" s="116" t="s">
        <v>346</v>
      </c>
      <c r="D361" s="118">
        <v>600</v>
      </c>
      <c r="E361" s="118">
        <v>0</v>
      </c>
      <c r="F361" s="118">
        <f t="shared" si="19"/>
        <v>600</v>
      </c>
      <c r="G361"/>
      <c r="H361"/>
      <c r="I361"/>
      <c r="J361"/>
      <c r="K361"/>
      <c r="L361"/>
      <c r="M361"/>
    </row>
    <row r="362" spans="1:13" ht="30" x14ac:dyDescent="0.25">
      <c r="A362" s="116" t="s">
        <v>474</v>
      </c>
      <c r="B362" s="117">
        <v>32244</v>
      </c>
      <c r="C362" s="116" t="s">
        <v>475</v>
      </c>
      <c r="D362" s="118">
        <v>0</v>
      </c>
      <c r="E362" s="118">
        <v>0</v>
      </c>
      <c r="F362" s="118">
        <f t="shared" si="19"/>
        <v>0</v>
      </c>
      <c r="G362"/>
      <c r="H362"/>
      <c r="I362"/>
      <c r="J362"/>
      <c r="K362"/>
      <c r="L362"/>
      <c r="M362"/>
    </row>
    <row r="363" spans="1:13" x14ac:dyDescent="0.25">
      <c r="A363" s="116"/>
      <c r="B363" s="110">
        <v>3225</v>
      </c>
      <c r="C363" s="109" t="s">
        <v>351</v>
      </c>
      <c r="D363" s="111">
        <f>D364</f>
        <v>0</v>
      </c>
      <c r="E363" s="111">
        <f>E364</f>
        <v>800</v>
      </c>
      <c r="F363" s="111">
        <f t="shared" si="19"/>
        <v>800</v>
      </c>
      <c r="G363"/>
      <c r="H363"/>
      <c r="I363"/>
      <c r="J363"/>
      <c r="K363"/>
      <c r="L363"/>
      <c r="M363"/>
    </row>
    <row r="364" spans="1:13" x14ac:dyDescent="0.25">
      <c r="A364" s="116" t="s">
        <v>476</v>
      </c>
      <c r="B364" s="117">
        <v>32251</v>
      </c>
      <c r="C364" s="116" t="s">
        <v>130</v>
      </c>
      <c r="D364" s="118">
        <v>0</v>
      </c>
      <c r="E364" s="118">
        <v>800</v>
      </c>
      <c r="F364" s="118">
        <f t="shared" si="19"/>
        <v>800</v>
      </c>
      <c r="G364"/>
      <c r="H364"/>
      <c r="I364"/>
      <c r="J364"/>
      <c r="K364"/>
      <c r="L364"/>
      <c r="M364"/>
    </row>
    <row r="365" spans="1:13" x14ac:dyDescent="0.25">
      <c r="A365" s="116"/>
      <c r="B365" s="110">
        <v>323</v>
      </c>
      <c r="C365" s="109" t="s">
        <v>132</v>
      </c>
      <c r="D365" s="111">
        <f t="shared" ref="D365:D366" si="20">D366</f>
        <v>0</v>
      </c>
      <c r="E365" s="111">
        <v>0</v>
      </c>
      <c r="F365" s="111">
        <f t="shared" si="19"/>
        <v>0</v>
      </c>
      <c r="G365"/>
      <c r="H365"/>
      <c r="I365"/>
      <c r="J365"/>
      <c r="K365"/>
      <c r="L365"/>
      <c r="M365"/>
    </row>
    <row r="366" spans="1:13" x14ac:dyDescent="0.25">
      <c r="A366" s="116"/>
      <c r="B366" s="110">
        <v>3231</v>
      </c>
      <c r="C366" s="109" t="s">
        <v>133</v>
      </c>
      <c r="D366" s="111">
        <f t="shared" si="20"/>
        <v>0</v>
      </c>
      <c r="E366" s="111">
        <v>0</v>
      </c>
      <c r="F366" s="111">
        <f t="shared" si="19"/>
        <v>0</v>
      </c>
      <c r="G366"/>
      <c r="H366"/>
      <c r="I366"/>
      <c r="J366"/>
      <c r="K366"/>
      <c r="L366"/>
      <c r="M366"/>
    </row>
    <row r="367" spans="1:13" x14ac:dyDescent="0.25">
      <c r="A367" s="116" t="s">
        <v>477</v>
      </c>
      <c r="B367" s="117">
        <v>32319</v>
      </c>
      <c r="C367" s="116" t="s">
        <v>361</v>
      </c>
      <c r="D367" s="118">
        <v>0</v>
      </c>
      <c r="E367" s="118">
        <v>0</v>
      </c>
      <c r="F367" s="118">
        <f t="shared" si="19"/>
        <v>0</v>
      </c>
      <c r="G367"/>
      <c r="H367"/>
      <c r="I367"/>
      <c r="J367"/>
      <c r="K367"/>
      <c r="L367"/>
      <c r="M367"/>
    </row>
    <row r="368" spans="1:13" x14ac:dyDescent="0.25">
      <c r="A368" s="109"/>
      <c r="B368" s="110">
        <v>329</v>
      </c>
      <c r="C368" s="109" t="s">
        <v>141</v>
      </c>
      <c r="D368" s="111">
        <f t="shared" ref="D368:D369" si="21">D369</f>
        <v>0</v>
      </c>
      <c r="E368" s="111">
        <f>E369</f>
        <v>0</v>
      </c>
      <c r="F368" s="111">
        <f t="shared" si="19"/>
        <v>0</v>
      </c>
      <c r="G368"/>
      <c r="H368"/>
      <c r="I368"/>
      <c r="J368"/>
      <c r="K368"/>
      <c r="L368"/>
      <c r="M368"/>
    </row>
    <row r="369" spans="1:13" x14ac:dyDescent="0.25">
      <c r="A369" s="109"/>
      <c r="B369" s="110">
        <v>3299</v>
      </c>
      <c r="C369" s="109" t="s">
        <v>141</v>
      </c>
      <c r="D369" s="111">
        <f t="shared" si="21"/>
        <v>0</v>
      </c>
      <c r="E369" s="111">
        <f>E370</f>
        <v>0</v>
      </c>
      <c r="F369" s="111">
        <f t="shared" si="19"/>
        <v>0</v>
      </c>
      <c r="G369"/>
      <c r="H369"/>
      <c r="I369"/>
      <c r="J369"/>
      <c r="K369"/>
      <c r="L369"/>
      <c r="M369"/>
    </row>
    <row r="370" spans="1:13" x14ac:dyDescent="0.25">
      <c r="A370" s="116" t="s">
        <v>478</v>
      </c>
      <c r="B370" s="117">
        <v>32999</v>
      </c>
      <c r="C370" s="116" t="s">
        <v>141</v>
      </c>
      <c r="D370" s="118">
        <v>0</v>
      </c>
      <c r="E370" s="118">
        <v>0</v>
      </c>
      <c r="F370" s="118">
        <f t="shared" si="19"/>
        <v>0</v>
      </c>
      <c r="G370"/>
      <c r="H370"/>
      <c r="I370"/>
      <c r="J370"/>
      <c r="K370"/>
      <c r="L370"/>
      <c r="M370"/>
    </row>
    <row r="371" spans="1:13" x14ac:dyDescent="0.25">
      <c r="A371" s="109"/>
      <c r="B371" s="110">
        <v>4</v>
      </c>
      <c r="C371" s="109" t="s">
        <v>34</v>
      </c>
      <c r="D371" s="111">
        <f>D376</f>
        <v>1900</v>
      </c>
      <c r="E371" s="111">
        <f>E376+E372</f>
        <v>1030</v>
      </c>
      <c r="F371" s="111">
        <f t="shared" si="19"/>
        <v>2930</v>
      </c>
      <c r="G371"/>
      <c r="H371"/>
      <c r="I371"/>
      <c r="J371"/>
      <c r="K371"/>
      <c r="L371"/>
      <c r="M371"/>
    </row>
    <row r="372" spans="1:13" ht="30" x14ac:dyDescent="0.25">
      <c r="A372" s="109"/>
      <c r="B372" s="110">
        <v>41</v>
      </c>
      <c r="C372" s="109" t="s">
        <v>35</v>
      </c>
      <c r="D372" s="111">
        <v>0</v>
      </c>
      <c r="E372" s="111">
        <v>0</v>
      </c>
      <c r="F372" s="111">
        <f t="shared" si="19"/>
        <v>0</v>
      </c>
      <c r="G372"/>
      <c r="H372"/>
      <c r="I372"/>
      <c r="J372"/>
      <c r="K372"/>
      <c r="L372"/>
      <c r="M372"/>
    </row>
    <row r="373" spans="1:13" x14ac:dyDescent="0.25">
      <c r="A373" s="109"/>
      <c r="B373" s="110">
        <v>412</v>
      </c>
      <c r="C373" s="109" t="s">
        <v>479</v>
      </c>
      <c r="D373" s="111">
        <v>0</v>
      </c>
      <c r="E373" s="111">
        <v>0</v>
      </c>
      <c r="F373" s="111">
        <f t="shared" si="19"/>
        <v>0</v>
      </c>
      <c r="G373"/>
      <c r="H373"/>
      <c r="I373"/>
      <c r="J373"/>
      <c r="K373"/>
      <c r="L373"/>
      <c r="M373"/>
    </row>
    <row r="374" spans="1:13" x14ac:dyDescent="0.25">
      <c r="A374" s="109"/>
      <c r="B374" s="110">
        <v>4123</v>
      </c>
      <c r="C374" s="109" t="s">
        <v>389</v>
      </c>
      <c r="D374" s="111">
        <v>0</v>
      </c>
      <c r="E374" s="111">
        <v>0</v>
      </c>
      <c r="F374" s="111">
        <f t="shared" si="19"/>
        <v>0</v>
      </c>
      <c r="G374"/>
      <c r="H374"/>
      <c r="I374"/>
      <c r="J374"/>
      <c r="K374"/>
      <c r="L374"/>
      <c r="M374"/>
    </row>
    <row r="375" spans="1:13" x14ac:dyDescent="0.25">
      <c r="A375" s="116" t="s">
        <v>480</v>
      </c>
      <c r="B375" s="117">
        <v>41231</v>
      </c>
      <c r="C375" s="116" t="s">
        <v>389</v>
      </c>
      <c r="D375" s="118">
        <v>0</v>
      </c>
      <c r="E375" s="118">
        <v>0</v>
      </c>
      <c r="F375" s="118">
        <f t="shared" si="19"/>
        <v>0</v>
      </c>
      <c r="G375"/>
      <c r="H375"/>
      <c r="I375"/>
      <c r="J375"/>
      <c r="K375"/>
      <c r="L375"/>
      <c r="M375"/>
    </row>
    <row r="376" spans="1:13" x14ac:dyDescent="0.25">
      <c r="A376" s="109"/>
      <c r="B376" s="110">
        <v>42</v>
      </c>
      <c r="C376" s="109" t="s">
        <v>74</v>
      </c>
      <c r="D376" s="111">
        <f>D377+D380</f>
        <v>1900</v>
      </c>
      <c r="E376" s="111">
        <f>E377+E380</f>
        <v>1030</v>
      </c>
      <c r="F376" s="111">
        <f t="shared" si="19"/>
        <v>2930</v>
      </c>
      <c r="G376"/>
      <c r="H376"/>
      <c r="I376"/>
      <c r="J376"/>
      <c r="K376"/>
      <c r="L376"/>
      <c r="M376"/>
    </row>
    <row r="377" spans="1:13" x14ac:dyDescent="0.25">
      <c r="A377" s="109"/>
      <c r="B377" s="110">
        <v>421</v>
      </c>
      <c r="C377" s="109" t="s">
        <v>150</v>
      </c>
      <c r="D377" s="111">
        <f>D378</f>
        <v>1700</v>
      </c>
      <c r="E377" s="111">
        <f>E378</f>
        <v>-1700</v>
      </c>
      <c r="F377" s="111">
        <f t="shared" si="19"/>
        <v>0</v>
      </c>
      <c r="G377"/>
      <c r="H377"/>
      <c r="I377"/>
      <c r="J377"/>
      <c r="K377"/>
      <c r="L377"/>
      <c r="M377"/>
    </row>
    <row r="378" spans="1:13" x14ac:dyDescent="0.25">
      <c r="A378" s="109"/>
      <c r="B378" s="110">
        <v>4212</v>
      </c>
      <c r="C378" s="109" t="s">
        <v>151</v>
      </c>
      <c r="D378" s="111">
        <f>D379</f>
        <v>1700</v>
      </c>
      <c r="E378" s="111">
        <f>E379</f>
        <v>-1700</v>
      </c>
      <c r="F378" s="111">
        <f t="shared" si="19"/>
        <v>0</v>
      </c>
      <c r="G378"/>
      <c r="H378"/>
      <c r="I378"/>
      <c r="J378"/>
      <c r="K378"/>
      <c r="L378"/>
      <c r="M378"/>
    </row>
    <row r="379" spans="1:13" x14ac:dyDescent="0.25">
      <c r="A379" s="116" t="s">
        <v>481</v>
      </c>
      <c r="B379" s="117">
        <v>42123</v>
      </c>
      <c r="C379" s="116" t="s">
        <v>482</v>
      </c>
      <c r="D379" s="118">
        <v>1700</v>
      </c>
      <c r="E379" s="118">
        <v>-1700</v>
      </c>
      <c r="F379" s="118">
        <f t="shared" si="19"/>
        <v>0</v>
      </c>
      <c r="G379"/>
      <c r="H379"/>
      <c r="I379"/>
      <c r="J379"/>
      <c r="K379"/>
      <c r="L379"/>
      <c r="M379"/>
    </row>
    <row r="380" spans="1:13" x14ac:dyDescent="0.25">
      <c r="A380" s="109"/>
      <c r="B380" s="110">
        <v>422</v>
      </c>
      <c r="C380" s="109" t="s">
        <v>152</v>
      </c>
      <c r="D380" s="111">
        <f t="shared" ref="D380" si="22">D381</f>
        <v>200</v>
      </c>
      <c r="E380" s="111">
        <f>E381</f>
        <v>2730</v>
      </c>
      <c r="F380" s="111">
        <f t="shared" si="19"/>
        <v>2930</v>
      </c>
      <c r="G380"/>
      <c r="H380"/>
      <c r="I380"/>
      <c r="J380"/>
      <c r="K380"/>
      <c r="L380"/>
      <c r="M380"/>
    </row>
    <row r="381" spans="1:13" x14ac:dyDescent="0.25">
      <c r="A381" s="109"/>
      <c r="B381" s="110">
        <v>4227</v>
      </c>
      <c r="C381" s="109" t="s">
        <v>154</v>
      </c>
      <c r="D381" s="111">
        <f>D383+D382</f>
        <v>200</v>
      </c>
      <c r="E381" s="111">
        <f>E382+E383</f>
        <v>2730</v>
      </c>
      <c r="F381" s="111">
        <f t="shared" si="19"/>
        <v>2930</v>
      </c>
      <c r="G381"/>
      <c r="H381"/>
      <c r="I381"/>
      <c r="J381"/>
      <c r="K381"/>
      <c r="L381"/>
      <c r="M381"/>
    </row>
    <row r="382" spans="1:13" x14ac:dyDescent="0.25">
      <c r="A382" s="116" t="s">
        <v>483</v>
      </c>
      <c r="B382" s="117">
        <v>42271</v>
      </c>
      <c r="C382" s="116" t="s">
        <v>452</v>
      </c>
      <c r="D382" s="118">
        <v>200</v>
      </c>
      <c r="E382" s="118">
        <v>2050</v>
      </c>
      <c r="F382" s="118">
        <f t="shared" si="19"/>
        <v>2250</v>
      </c>
      <c r="G382"/>
      <c r="H382"/>
      <c r="I382"/>
      <c r="J382"/>
      <c r="K382"/>
      <c r="L382"/>
      <c r="M382"/>
    </row>
    <row r="383" spans="1:13" x14ac:dyDescent="0.25">
      <c r="A383" s="116" t="s">
        <v>484</v>
      </c>
      <c r="B383" s="117">
        <v>42273</v>
      </c>
      <c r="C383" s="116" t="s">
        <v>454</v>
      </c>
      <c r="D383" s="118">
        <v>0</v>
      </c>
      <c r="E383" s="118">
        <v>680</v>
      </c>
      <c r="F383" s="118">
        <f t="shared" si="19"/>
        <v>680</v>
      </c>
      <c r="G383"/>
      <c r="H383"/>
      <c r="I383"/>
      <c r="J383"/>
      <c r="K383"/>
      <c r="L383"/>
      <c r="M383"/>
    </row>
    <row r="384" spans="1:13" x14ac:dyDescent="0.25">
      <c r="A384" s="116"/>
      <c r="B384" s="110">
        <v>9</v>
      </c>
      <c r="C384" s="109" t="s">
        <v>65</v>
      </c>
      <c r="D384" s="111">
        <f t="shared" ref="D384:D387" si="23">D385</f>
        <v>0</v>
      </c>
      <c r="E384" s="111">
        <v>0</v>
      </c>
      <c r="F384" s="111">
        <f t="shared" si="19"/>
        <v>0</v>
      </c>
      <c r="G384"/>
      <c r="H384"/>
      <c r="I384"/>
      <c r="J384"/>
      <c r="K384"/>
      <c r="L384"/>
      <c r="M384"/>
    </row>
    <row r="385" spans="1:13" x14ac:dyDescent="0.25">
      <c r="A385" s="116"/>
      <c r="B385" s="110">
        <v>92</v>
      </c>
      <c r="C385" s="109" t="s">
        <v>66</v>
      </c>
      <c r="D385" s="111">
        <f t="shared" si="23"/>
        <v>0</v>
      </c>
      <c r="E385" s="111">
        <v>0</v>
      </c>
      <c r="F385" s="111">
        <f t="shared" si="19"/>
        <v>0</v>
      </c>
      <c r="G385"/>
      <c r="H385"/>
      <c r="I385"/>
      <c r="J385"/>
      <c r="K385"/>
      <c r="L385"/>
      <c r="M385"/>
    </row>
    <row r="386" spans="1:13" x14ac:dyDescent="0.25">
      <c r="A386" s="116"/>
      <c r="B386" s="110">
        <v>922</v>
      </c>
      <c r="C386" s="116" t="s">
        <v>223</v>
      </c>
      <c r="D386" s="111">
        <f t="shared" si="23"/>
        <v>0</v>
      </c>
      <c r="E386" s="111">
        <v>0</v>
      </c>
      <c r="F386" s="111">
        <f t="shared" si="19"/>
        <v>0</v>
      </c>
      <c r="G386"/>
      <c r="H386"/>
      <c r="I386"/>
      <c r="J386"/>
      <c r="K386"/>
      <c r="L386"/>
      <c r="M386"/>
    </row>
    <row r="387" spans="1:13" x14ac:dyDescent="0.25">
      <c r="A387" s="116"/>
      <c r="B387" s="110">
        <v>9222</v>
      </c>
      <c r="C387" s="109" t="s">
        <v>485</v>
      </c>
      <c r="D387" s="111">
        <f t="shared" si="23"/>
        <v>0</v>
      </c>
      <c r="E387" s="111">
        <v>0</v>
      </c>
      <c r="F387" s="111">
        <f t="shared" si="19"/>
        <v>0</v>
      </c>
      <c r="G387"/>
      <c r="H387"/>
      <c r="I387"/>
      <c r="J387"/>
      <c r="K387"/>
      <c r="L387"/>
      <c r="M387"/>
    </row>
    <row r="388" spans="1:13" x14ac:dyDescent="0.25">
      <c r="A388" s="116" t="s">
        <v>486</v>
      </c>
      <c r="B388" s="117">
        <v>92221</v>
      </c>
      <c r="C388" s="116" t="s">
        <v>487</v>
      </c>
      <c r="D388" s="118">
        <v>0</v>
      </c>
      <c r="E388" s="118">
        <v>0</v>
      </c>
      <c r="F388" s="118">
        <f t="shared" si="19"/>
        <v>0</v>
      </c>
      <c r="G388"/>
      <c r="H388"/>
      <c r="I388"/>
      <c r="J388"/>
      <c r="K388"/>
      <c r="L388"/>
      <c r="M388"/>
    </row>
    <row r="389" spans="1:13" x14ac:dyDescent="0.25">
      <c r="A389" s="106" t="s">
        <v>204</v>
      </c>
      <c r="B389" s="107" t="s">
        <v>226</v>
      </c>
      <c r="C389" s="106" t="s">
        <v>227</v>
      </c>
      <c r="D389" s="108">
        <f>D390+D477+D492</f>
        <v>21000</v>
      </c>
      <c r="E389" s="108">
        <f>E390+E477+E492</f>
        <v>-18345</v>
      </c>
      <c r="F389" s="108">
        <f t="shared" si="19"/>
        <v>2655</v>
      </c>
      <c r="G389"/>
      <c r="H389"/>
      <c r="I389"/>
      <c r="J389"/>
      <c r="K389"/>
      <c r="L389"/>
      <c r="M389"/>
    </row>
    <row r="390" spans="1:13" x14ac:dyDescent="0.25">
      <c r="A390" s="109"/>
      <c r="B390" s="110">
        <v>3</v>
      </c>
      <c r="C390" s="109" t="s">
        <v>31</v>
      </c>
      <c r="D390" s="111">
        <f>D391+D395+D469+D473</f>
        <v>17200</v>
      </c>
      <c r="E390" s="111">
        <f>E395+E469+E473</f>
        <v>-14904.999999999998</v>
      </c>
      <c r="F390" s="111">
        <f t="shared" si="19"/>
        <v>2295.0000000000018</v>
      </c>
      <c r="G390"/>
      <c r="H390"/>
      <c r="I390"/>
      <c r="J390"/>
      <c r="K390"/>
      <c r="L390"/>
      <c r="M390"/>
    </row>
    <row r="391" spans="1:13" x14ac:dyDescent="0.25">
      <c r="A391" s="109"/>
      <c r="B391" s="110">
        <v>31</v>
      </c>
      <c r="C391" s="109" t="s">
        <v>32</v>
      </c>
      <c r="D391" s="111">
        <f>D392</f>
        <v>0</v>
      </c>
      <c r="E391" s="111">
        <v>0</v>
      </c>
      <c r="F391" s="111">
        <f t="shared" si="19"/>
        <v>0</v>
      </c>
      <c r="G391"/>
      <c r="H391"/>
      <c r="I391"/>
      <c r="J391"/>
      <c r="K391"/>
      <c r="L391"/>
      <c r="M391"/>
    </row>
    <row r="392" spans="1:13" x14ac:dyDescent="0.25">
      <c r="A392" s="109"/>
      <c r="B392" s="110">
        <v>312</v>
      </c>
      <c r="C392" s="109" t="s">
        <v>121</v>
      </c>
      <c r="D392" s="111">
        <f t="shared" ref="D392" si="24">D393</f>
        <v>0</v>
      </c>
      <c r="E392" s="111">
        <v>0</v>
      </c>
      <c r="F392" s="111">
        <f t="shared" si="19"/>
        <v>0</v>
      </c>
      <c r="G392"/>
      <c r="H392"/>
      <c r="I392"/>
      <c r="J392"/>
      <c r="K392"/>
      <c r="L392"/>
      <c r="M392"/>
    </row>
    <row r="393" spans="1:13" x14ac:dyDescent="0.25">
      <c r="A393" s="109"/>
      <c r="B393" s="110">
        <v>3121</v>
      </c>
      <c r="C393" s="109" t="s">
        <v>121</v>
      </c>
      <c r="D393" s="111">
        <f>D394</f>
        <v>0</v>
      </c>
      <c r="E393" s="111">
        <v>0</v>
      </c>
      <c r="F393" s="111">
        <f t="shared" si="19"/>
        <v>0</v>
      </c>
      <c r="G393"/>
      <c r="H393"/>
      <c r="I393"/>
      <c r="J393"/>
      <c r="K393"/>
      <c r="L393"/>
      <c r="M393"/>
    </row>
    <row r="394" spans="1:13" x14ac:dyDescent="0.25">
      <c r="A394" s="116" t="s">
        <v>488</v>
      </c>
      <c r="B394" s="117">
        <v>31212</v>
      </c>
      <c r="C394" s="116" t="s">
        <v>489</v>
      </c>
      <c r="D394" s="118">
        <v>0</v>
      </c>
      <c r="E394" s="118">
        <v>0</v>
      </c>
      <c r="F394" s="118">
        <f t="shared" si="19"/>
        <v>0</v>
      </c>
      <c r="G394"/>
      <c r="H394"/>
      <c r="I394"/>
      <c r="J394"/>
      <c r="K394"/>
      <c r="L394"/>
      <c r="M394"/>
    </row>
    <row r="395" spans="1:13" x14ac:dyDescent="0.25">
      <c r="A395" s="109"/>
      <c r="B395" s="110">
        <v>32</v>
      </c>
      <c r="C395" s="109" t="s">
        <v>33</v>
      </c>
      <c r="D395" s="111">
        <f>D396+D410+D428+D451+D454</f>
        <v>16945</v>
      </c>
      <c r="E395" s="111">
        <f>E396+E410+E428+E454</f>
        <v>-14700.56</v>
      </c>
      <c r="F395" s="111">
        <f t="shared" si="19"/>
        <v>2244.4400000000005</v>
      </c>
      <c r="G395"/>
      <c r="H395"/>
      <c r="I395"/>
      <c r="J395"/>
      <c r="K395"/>
      <c r="L395"/>
      <c r="M395"/>
    </row>
    <row r="396" spans="1:13" x14ac:dyDescent="0.25">
      <c r="A396" s="109"/>
      <c r="B396" s="110">
        <v>321</v>
      </c>
      <c r="C396" s="109" t="s">
        <v>124</v>
      </c>
      <c r="D396" s="111">
        <f>D397+D405+D408+D403</f>
        <v>900</v>
      </c>
      <c r="E396" s="111">
        <f>E397+E403+E405+E408</f>
        <v>-720</v>
      </c>
      <c r="F396" s="111">
        <f t="shared" si="19"/>
        <v>180</v>
      </c>
      <c r="G396"/>
      <c r="H396"/>
      <c r="I396"/>
      <c r="J396"/>
      <c r="K396"/>
      <c r="L396"/>
      <c r="M396"/>
    </row>
    <row r="397" spans="1:13" x14ac:dyDescent="0.25">
      <c r="A397" s="109"/>
      <c r="B397" s="110">
        <v>3211</v>
      </c>
      <c r="C397" s="109" t="s">
        <v>125</v>
      </c>
      <c r="D397" s="111">
        <f>D402+D398+D399+D400+D401</f>
        <v>500</v>
      </c>
      <c r="E397" s="111">
        <f>E398+E399+E400+E401+E402</f>
        <v>-370</v>
      </c>
      <c r="F397" s="111">
        <f t="shared" si="19"/>
        <v>130</v>
      </c>
      <c r="G397"/>
      <c r="H397"/>
      <c r="I397"/>
      <c r="J397"/>
      <c r="K397"/>
      <c r="L397"/>
      <c r="M397"/>
    </row>
    <row r="398" spans="1:13" x14ac:dyDescent="0.25">
      <c r="A398" s="130" t="s">
        <v>490</v>
      </c>
      <c r="B398" s="117">
        <v>32111</v>
      </c>
      <c r="C398" s="116" t="s">
        <v>292</v>
      </c>
      <c r="D398" s="118">
        <v>100</v>
      </c>
      <c r="E398" s="118">
        <v>-70</v>
      </c>
      <c r="F398" s="118">
        <f t="shared" si="19"/>
        <v>30</v>
      </c>
      <c r="G398"/>
      <c r="H398"/>
      <c r="I398"/>
      <c r="J398"/>
      <c r="K398"/>
      <c r="L398"/>
      <c r="M398"/>
    </row>
    <row r="399" spans="1:13" x14ac:dyDescent="0.25">
      <c r="A399" s="130" t="s">
        <v>491</v>
      </c>
      <c r="B399" s="117">
        <v>32112</v>
      </c>
      <c r="C399" s="116" t="s">
        <v>294</v>
      </c>
      <c r="D399" s="118">
        <v>50</v>
      </c>
      <c r="E399" s="118">
        <v>-50</v>
      </c>
      <c r="F399" s="118">
        <f t="shared" si="19"/>
        <v>0</v>
      </c>
      <c r="G399"/>
      <c r="H399"/>
      <c r="I399"/>
      <c r="J399"/>
      <c r="K399"/>
      <c r="L399"/>
      <c r="M399"/>
    </row>
    <row r="400" spans="1:13" x14ac:dyDescent="0.25">
      <c r="A400" s="130" t="s">
        <v>492</v>
      </c>
      <c r="B400" s="117">
        <v>32113</v>
      </c>
      <c r="C400" s="116" t="s">
        <v>296</v>
      </c>
      <c r="D400" s="118">
        <v>100</v>
      </c>
      <c r="E400" s="118">
        <v>-100</v>
      </c>
      <c r="F400" s="118">
        <f t="shared" si="19"/>
        <v>0</v>
      </c>
      <c r="G400"/>
      <c r="H400"/>
      <c r="I400"/>
      <c r="J400"/>
      <c r="K400"/>
      <c r="L400"/>
      <c r="M400"/>
    </row>
    <row r="401" spans="1:13" x14ac:dyDescent="0.25">
      <c r="A401" s="130" t="s">
        <v>493</v>
      </c>
      <c r="B401" s="117">
        <v>32115</v>
      </c>
      <c r="C401" s="116" t="s">
        <v>300</v>
      </c>
      <c r="D401" s="118">
        <v>200</v>
      </c>
      <c r="E401" s="118">
        <v>-150</v>
      </c>
      <c r="F401" s="118">
        <f t="shared" si="19"/>
        <v>50</v>
      </c>
      <c r="G401"/>
      <c r="H401"/>
      <c r="I401"/>
      <c r="J401"/>
      <c r="K401"/>
      <c r="L401"/>
      <c r="M401"/>
    </row>
    <row r="402" spans="1:13" x14ac:dyDescent="0.25">
      <c r="A402" s="116" t="s">
        <v>494</v>
      </c>
      <c r="B402" s="117">
        <v>32119</v>
      </c>
      <c r="C402" s="116" t="s">
        <v>306</v>
      </c>
      <c r="D402" s="118">
        <v>50</v>
      </c>
      <c r="E402" s="118">
        <v>0</v>
      </c>
      <c r="F402" s="118">
        <f t="shared" si="19"/>
        <v>50</v>
      </c>
      <c r="G402"/>
      <c r="H402"/>
      <c r="I402"/>
      <c r="J402"/>
      <c r="K402"/>
      <c r="L402"/>
      <c r="M402"/>
    </row>
    <row r="403" spans="1:13" x14ac:dyDescent="0.25">
      <c r="A403" s="109"/>
      <c r="B403" s="110">
        <v>3212</v>
      </c>
      <c r="C403" s="109" t="s">
        <v>307</v>
      </c>
      <c r="D403" s="111">
        <f>D404</f>
        <v>0</v>
      </c>
      <c r="E403" s="111">
        <v>0</v>
      </c>
      <c r="F403" s="111">
        <f t="shared" si="19"/>
        <v>0</v>
      </c>
      <c r="G403"/>
      <c r="H403"/>
      <c r="I403"/>
      <c r="J403"/>
      <c r="K403"/>
      <c r="L403"/>
      <c r="M403"/>
    </row>
    <row r="404" spans="1:13" x14ac:dyDescent="0.25">
      <c r="A404" s="116" t="s">
        <v>495</v>
      </c>
      <c r="B404" s="117">
        <v>32121</v>
      </c>
      <c r="C404" s="116" t="s">
        <v>309</v>
      </c>
      <c r="D404" s="118">
        <v>0</v>
      </c>
      <c r="E404" s="118">
        <v>0</v>
      </c>
      <c r="F404" s="118">
        <f t="shared" si="19"/>
        <v>0</v>
      </c>
      <c r="G404"/>
      <c r="H404"/>
      <c r="I404"/>
      <c r="J404"/>
      <c r="K404"/>
      <c r="L404"/>
      <c r="M404"/>
    </row>
    <row r="405" spans="1:13" x14ac:dyDescent="0.25">
      <c r="A405" s="116"/>
      <c r="B405" s="110">
        <v>3213</v>
      </c>
      <c r="C405" s="109" t="s">
        <v>310</v>
      </c>
      <c r="D405" s="111">
        <f>D406+D407</f>
        <v>350</v>
      </c>
      <c r="E405" s="111">
        <f>E406+E407</f>
        <v>-350</v>
      </c>
      <c r="F405" s="111">
        <f t="shared" si="19"/>
        <v>0</v>
      </c>
      <c r="G405"/>
      <c r="H405"/>
      <c r="I405"/>
      <c r="J405"/>
      <c r="K405"/>
      <c r="L405"/>
      <c r="M405"/>
    </row>
    <row r="406" spans="1:13" x14ac:dyDescent="0.25">
      <c r="A406" s="116" t="s">
        <v>496</v>
      </c>
      <c r="B406" s="117">
        <v>32131</v>
      </c>
      <c r="C406" s="116" t="s">
        <v>312</v>
      </c>
      <c r="D406" s="118">
        <v>250</v>
      </c>
      <c r="E406" s="118">
        <v>-250</v>
      </c>
      <c r="F406" s="118">
        <f t="shared" si="19"/>
        <v>0</v>
      </c>
      <c r="G406"/>
      <c r="H406"/>
      <c r="I406"/>
      <c r="J406"/>
      <c r="K406"/>
      <c r="L406"/>
      <c r="M406"/>
    </row>
    <row r="407" spans="1:13" x14ac:dyDescent="0.25">
      <c r="A407" s="116" t="s">
        <v>498</v>
      </c>
      <c r="B407" s="117">
        <v>32132</v>
      </c>
      <c r="C407" s="116" t="s">
        <v>314</v>
      </c>
      <c r="D407" s="118">
        <v>100</v>
      </c>
      <c r="E407" s="118">
        <v>-100</v>
      </c>
      <c r="F407" s="118">
        <f t="shared" si="19"/>
        <v>0</v>
      </c>
      <c r="G407"/>
      <c r="H407"/>
      <c r="I407"/>
      <c r="J407"/>
      <c r="K407"/>
      <c r="L407"/>
      <c r="M407"/>
    </row>
    <row r="408" spans="1:13" x14ac:dyDescent="0.25">
      <c r="A408" s="109"/>
      <c r="B408" s="110">
        <v>3214</v>
      </c>
      <c r="C408" s="109" t="s">
        <v>126</v>
      </c>
      <c r="D408" s="111">
        <f>D409</f>
        <v>50</v>
      </c>
      <c r="E408" s="111">
        <v>0</v>
      </c>
      <c r="F408" s="111">
        <f t="shared" si="19"/>
        <v>50</v>
      </c>
      <c r="G408"/>
      <c r="H408"/>
      <c r="I408"/>
      <c r="J408"/>
      <c r="K408"/>
      <c r="L408"/>
      <c r="M408"/>
    </row>
    <row r="409" spans="1:13" ht="30" x14ac:dyDescent="0.25">
      <c r="A409" s="116" t="s">
        <v>497</v>
      </c>
      <c r="B409" s="117">
        <v>32141</v>
      </c>
      <c r="C409" s="116" t="s">
        <v>316</v>
      </c>
      <c r="D409" s="118">
        <v>50</v>
      </c>
      <c r="E409" s="118">
        <v>0</v>
      </c>
      <c r="F409" s="118">
        <f t="shared" si="19"/>
        <v>50</v>
      </c>
      <c r="G409"/>
      <c r="H409"/>
      <c r="I409"/>
      <c r="J409"/>
      <c r="K409"/>
      <c r="L409"/>
      <c r="M409"/>
    </row>
    <row r="410" spans="1:13" x14ac:dyDescent="0.25">
      <c r="A410" s="109"/>
      <c r="B410" s="110">
        <v>322</v>
      </c>
      <c r="C410" s="109" t="s">
        <v>127</v>
      </c>
      <c r="D410" s="111">
        <f>D411+D417+D421+D425</f>
        <v>5550</v>
      </c>
      <c r="E410" s="111">
        <f>E411+E417+E421+E425</f>
        <v>-4475.17</v>
      </c>
      <c r="F410" s="111">
        <f t="shared" si="19"/>
        <v>1074.83</v>
      </c>
      <c r="G410"/>
      <c r="H410"/>
      <c r="I410"/>
      <c r="J410"/>
      <c r="K410"/>
      <c r="L410"/>
      <c r="M410"/>
    </row>
    <row r="411" spans="1:13" x14ac:dyDescent="0.25">
      <c r="A411" s="109"/>
      <c r="B411" s="110">
        <v>3221</v>
      </c>
      <c r="C411" s="109" t="s">
        <v>317</v>
      </c>
      <c r="D411" s="111">
        <f>D412+D413+D414+D415+D416</f>
        <v>1300</v>
      </c>
      <c r="E411" s="111">
        <f>E412+E413+E414+E415+E416</f>
        <v>-1030</v>
      </c>
      <c r="F411" s="111">
        <f t="shared" si="19"/>
        <v>270</v>
      </c>
      <c r="G411"/>
      <c r="H411"/>
      <c r="I411"/>
      <c r="J411"/>
      <c r="K411"/>
      <c r="L411"/>
      <c r="M411"/>
    </row>
    <row r="412" spans="1:13" x14ac:dyDescent="0.25">
      <c r="A412" s="116" t="s">
        <v>499</v>
      </c>
      <c r="B412" s="117">
        <v>32211</v>
      </c>
      <c r="C412" s="116" t="s">
        <v>319</v>
      </c>
      <c r="D412" s="118">
        <v>1000</v>
      </c>
      <c r="E412" s="118">
        <v>-950</v>
      </c>
      <c r="F412" s="118">
        <f t="shared" si="19"/>
        <v>50</v>
      </c>
      <c r="G412"/>
      <c r="H412"/>
      <c r="I412"/>
      <c r="J412"/>
      <c r="K412"/>
      <c r="L412"/>
      <c r="M412"/>
    </row>
    <row r="413" spans="1:13" x14ac:dyDescent="0.25">
      <c r="A413" s="116" t="s">
        <v>500</v>
      </c>
      <c r="B413" s="117">
        <v>32212</v>
      </c>
      <c r="C413" s="116" t="s">
        <v>321</v>
      </c>
      <c r="D413" s="118">
        <v>0</v>
      </c>
      <c r="E413" s="118">
        <v>20</v>
      </c>
      <c r="F413" s="118">
        <f t="shared" si="19"/>
        <v>20</v>
      </c>
      <c r="G413"/>
      <c r="H413"/>
      <c r="I413"/>
      <c r="J413"/>
      <c r="K413"/>
      <c r="L413"/>
      <c r="M413"/>
    </row>
    <row r="414" spans="1:13" x14ac:dyDescent="0.25">
      <c r="A414" s="116" t="s">
        <v>501</v>
      </c>
      <c r="B414" s="117">
        <v>32214</v>
      </c>
      <c r="C414" s="116" t="s">
        <v>323</v>
      </c>
      <c r="D414" s="118">
        <v>100</v>
      </c>
      <c r="E414" s="118">
        <v>-50</v>
      </c>
      <c r="F414" s="118">
        <f t="shared" si="19"/>
        <v>50</v>
      </c>
      <c r="G414"/>
      <c r="H414"/>
      <c r="I414"/>
      <c r="J414"/>
      <c r="K414"/>
      <c r="L414"/>
      <c r="M414"/>
    </row>
    <row r="415" spans="1:13" x14ac:dyDescent="0.25">
      <c r="A415" s="116" t="s">
        <v>502</v>
      </c>
      <c r="B415" s="117">
        <v>32216</v>
      </c>
      <c r="C415" s="116" t="s">
        <v>325</v>
      </c>
      <c r="D415" s="118">
        <v>100</v>
      </c>
      <c r="E415" s="118">
        <v>-50</v>
      </c>
      <c r="F415" s="118">
        <f t="shared" si="19"/>
        <v>50</v>
      </c>
      <c r="G415"/>
      <c r="H415"/>
      <c r="I415"/>
      <c r="J415"/>
      <c r="K415"/>
      <c r="L415"/>
      <c r="M415"/>
    </row>
    <row r="416" spans="1:13" x14ac:dyDescent="0.25">
      <c r="A416" s="116" t="s">
        <v>503</v>
      </c>
      <c r="B416" s="117">
        <v>32219</v>
      </c>
      <c r="C416" s="116" t="s">
        <v>327</v>
      </c>
      <c r="D416" s="118">
        <v>100</v>
      </c>
      <c r="E416" s="118">
        <v>0</v>
      </c>
      <c r="F416" s="118">
        <f t="shared" si="19"/>
        <v>100</v>
      </c>
      <c r="G416"/>
      <c r="H416"/>
      <c r="I416"/>
      <c r="J416"/>
      <c r="K416"/>
      <c r="L416"/>
      <c r="M416"/>
    </row>
    <row r="417" spans="1:13" x14ac:dyDescent="0.25">
      <c r="A417" s="109"/>
      <c r="B417" s="110">
        <v>3222</v>
      </c>
      <c r="C417" s="109" t="s">
        <v>128</v>
      </c>
      <c r="D417" s="111">
        <f>D420+D418+D419</f>
        <v>3000</v>
      </c>
      <c r="E417" s="111">
        <f>E418+E419+E420</f>
        <v>-2980.22</v>
      </c>
      <c r="F417" s="111">
        <f t="shared" si="19"/>
        <v>19.7800000000002</v>
      </c>
      <c r="G417"/>
      <c r="H417"/>
      <c r="I417"/>
      <c r="J417"/>
      <c r="K417"/>
      <c r="L417"/>
      <c r="M417"/>
    </row>
    <row r="418" spans="1:13" x14ac:dyDescent="0.25">
      <c r="A418" s="116" t="s">
        <v>504</v>
      </c>
      <c r="B418" s="117">
        <v>32221</v>
      </c>
      <c r="C418" s="116" t="s">
        <v>329</v>
      </c>
      <c r="D418" s="118">
        <v>0</v>
      </c>
      <c r="E418" s="118">
        <v>0</v>
      </c>
      <c r="F418" s="118">
        <f t="shared" si="19"/>
        <v>0</v>
      </c>
      <c r="G418"/>
      <c r="H418"/>
      <c r="I418"/>
      <c r="J418"/>
      <c r="K418"/>
      <c r="L418"/>
      <c r="M418"/>
    </row>
    <row r="419" spans="1:13" x14ac:dyDescent="0.25">
      <c r="A419" s="116" t="s">
        <v>505</v>
      </c>
      <c r="B419" s="117">
        <v>32222</v>
      </c>
      <c r="C419" s="116" t="s">
        <v>331</v>
      </c>
      <c r="D419" s="118">
        <v>3000</v>
      </c>
      <c r="E419" s="118">
        <v>-3000</v>
      </c>
      <c r="F419" s="118">
        <f t="shared" si="19"/>
        <v>0</v>
      </c>
      <c r="G419"/>
      <c r="H419"/>
      <c r="I419"/>
      <c r="J419"/>
      <c r="K419"/>
      <c r="L419"/>
      <c r="M419"/>
    </row>
    <row r="420" spans="1:13" x14ac:dyDescent="0.25">
      <c r="A420" s="116" t="s">
        <v>506</v>
      </c>
      <c r="B420" s="117">
        <v>32229</v>
      </c>
      <c r="C420" s="116" t="s">
        <v>333</v>
      </c>
      <c r="D420" s="118">
        <v>0</v>
      </c>
      <c r="E420" s="118">
        <v>19.78</v>
      </c>
      <c r="F420" s="118">
        <f t="shared" si="19"/>
        <v>19.78</v>
      </c>
      <c r="G420"/>
      <c r="H420"/>
      <c r="I420"/>
      <c r="J420"/>
      <c r="K420"/>
      <c r="L420"/>
      <c r="M420"/>
    </row>
    <row r="421" spans="1:13" x14ac:dyDescent="0.25">
      <c r="A421" s="109"/>
      <c r="B421" s="110">
        <v>3223</v>
      </c>
      <c r="C421" s="109" t="s">
        <v>129</v>
      </c>
      <c r="D421" s="111">
        <f>D422+D423</f>
        <v>1000</v>
      </c>
      <c r="E421" s="111">
        <f>E422+E423+E424</f>
        <v>-314.95</v>
      </c>
      <c r="F421" s="111">
        <f t="shared" ref="F421:F485" si="25">D421+E421</f>
        <v>685.05</v>
      </c>
      <c r="G421"/>
      <c r="H421"/>
      <c r="I421"/>
      <c r="J421"/>
      <c r="K421"/>
      <c r="L421"/>
      <c r="M421"/>
    </row>
    <row r="422" spans="1:13" x14ac:dyDescent="0.25">
      <c r="A422" s="116" t="s">
        <v>507</v>
      </c>
      <c r="B422" s="117">
        <v>32231</v>
      </c>
      <c r="C422" s="116" t="s">
        <v>335</v>
      </c>
      <c r="D422" s="118">
        <v>500</v>
      </c>
      <c r="E422" s="118">
        <f>-300+11.23</f>
        <v>-288.77</v>
      </c>
      <c r="F422" s="118">
        <f t="shared" si="25"/>
        <v>211.23000000000002</v>
      </c>
      <c r="G422"/>
      <c r="H422"/>
      <c r="I422"/>
      <c r="J422"/>
      <c r="K422"/>
      <c r="L422"/>
      <c r="M422"/>
    </row>
    <row r="423" spans="1:13" x14ac:dyDescent="0.25">
      <c r="A423" s="116" t="s">
        <v>508</v>
      </c>
      <c r="B423" s="117">
        <v>32233</v>
      </c>
      <c r="C423" s="116" t="s">
        <v>337</v>
      </c>
      <c r="D423" s="118">
        <v>500</v>
      </c>
      <c r="E423" s="118">
        <v>-43.19</v>
      </c>
      <c r="F423" s="118">
        <f t="shared" si="25"/>
        <v>456.81</v>
      </c>
      <c r="G423"/>
      <c r="H423"/>
      <c r="I423"/>
      <c r="J423"/>
      <c r="K423"/>
      <c r="L423"/>
      <c r="M423"/>
    </row>
    <row r="424" spans="1:13" x14ac:dyDescent="0.25">
      <c r="A424" s="116" t="s">
        <v>816</v>
      </c>
      <c r="B424" s="117">
        <v>32234</v>
      </c>
      <c r="C424" s="116" t="s">
        <v>339</v>
      </c>
      <c r="D424" s="118">
        <v>0</v>
      </c>
      <c r="E424" s="118">
        <v>17.010000000000002</v>
      </c>
      <c r="F424" s="118">
        <f t="shared" si="25"/>
        <v>17.010000000000002</v>
      </c>
      <c r="G424"/>
      <c r="H424"/>
      <c r="I424"/>
      <c r="J424"/>
      <c r="K424"/>
      <c r="L424"/>
      <c r="M424"/>
    </row>
    <row r="425" spans="1:13" x14ac:dyDescent="0.25">
      <c r="A425" s="109"/>
      <c r="B425" s="110">
        <v>3225</v>
      </c>
      <c r="C425" s="109" t="s">
        <v>351</v>
      </c>
      <c r="D425" s="111">
        <f>D426+D427</f>
        <v>250</v>
      </c>
      <c r="E425" s="111">
        <f>E426+E427</f>
        <v>-150</v>
      </c>
      <c r="F425" s="111">
        <f t="shared" si="25"/>
        <v>100</v>
      </c>
      <c r="G425"/>
      <c r="H425"/>
      <c r="I425"/>
      <c r="J425"/>
      <c r="K425"/>
      <c r="L425"/>
      <c r="M425"/>
    </row>
    <row r="426" spans="1:13" x14ac:dyDescent="0.25">
      <c r="A426" s="116" t="s">
        <v>509</v>
      </c>
      <c r="B426" s="117">
        <v>32251</v>
      </c>
      <c r="C426" s="116" t="s">
        <v>130</v>
      </c>
      <c r="D426" s="118">
        <v>150</v>
      </c>
      <c r="E426" s="118">
        <v>-50</v>
      </c>
      <c r="F426" s="118">
        <f t="shared" si="25"/>
        <v>100</v>
      </c>
      <c r="G426"/>
      <c r="H426"/>
      <c r="I426"/>
      <c r="J426"/>
      <c r="K426"/>
      <c r="L426"/>
      <c r="M426"/>
    </row>
    <row r="427" spans="1:13" x14ac:dyDescent="0.25">
      <c r="A427" s="116" t="s">
        <v>510</v>
      </c>
      <c r="B427" s="117">
        <v>32252</v>
      </c>
      <c r="C427" s="116" t="s">
        <v>511</v>
      </c>
      <c r="D427" s="118">
        <v>100</v>
      </c>
      <c r="E427" s="118">
        <v>-100</v>
      </c>
      <c r="F427" s="118">
        <f t="shared" si="25"/>
        <v>0</v>
      </c>
      <c r="G427"/>
      <c r="H427"/>
      <c r="I427"/>
      <c r="J427"/>
      <c r="K427"/>
      <c r="L427"/>
      <c r="M427"/>
    </row>
    <row r="428" spans="1:13" x14ac:dyDescent="0.25">
      <c r="A428" s="109"/>
      <c r="B428" s="110">
        <v>323</v>
      </c>
      <c r="C428" s="109" t="s">
        <v>132</v>
      </c>
      <c r="D428" s="111">
        <f>D429+D433+D438+D443+D447+D440</f>
        <v>9600</v>
      </c>
      <c r="E428" s="111">
        <f>E429+E433+E438+E440+E443+E447</f>
        <v>-8805.39</v>
      </c>
      <c r="F428" s="111">
        <f t="shared" si="25"/>
        <v>794.61000000000058</v>
      </c>
      <c r="G428"/>
      <c r="H428"/>
      <c r="I428"/>
      <c r="J428"/>
      <c r="K428"/>
      <c r="L428"/>
      <c r="M428"/>
    </row>
    <row r="429" spans="1:13" x14ac:dyDescent="0.25">
      <c r="A429" s="109"/>
      <c r="B429" s="110">
        <v>3231</v>
      </c>
      <c r="C429" s="109" t="s">
        <v>133</v>
      </c>
      <c r="D429" s="111">
        <f>D430+D431+D432</f>
        <v>550</v>
      </c>
      <c r="E429" s="111">
        <f>E430+E431+E432</f>
        <v>-540</v>
      </c>
      <c r="F429" s="111">
        <f t="shared" si="25"/>
        <v>10</v>
      </c>
      <c r="G429"/>
      <c r="H429"/>
      <c r="I429"/>
      <c r="J429"/>
      <c r="K429"/>
      <c r="L429"/>
      <c r="M429"/>
    </row>
    <row r="430" spans="1:13" x14ac:dyDescent="0.25">
      <c r="A430" s="116" t="s">
        <v>512</v>
      </c>
      <c r="B430" s="117">
        <v>32311</v>
      </c>
      <c r="C430" s="116" t="s">
        <v>357</v>
      </c>
      <c r="D430" s="118">
        <v>200</v>
      </c>
      <c r="E430" s="118">
        <v>-200</v>
      </c>
      <c r="F430" s="118">
        <f t="shared" si="25"/>
        <v>0</v>
      </c>
      <c r="G430"/>
      <c r="H430"/>
      <c r="I430"/>
      <c r="J430"/>
      <c r="K430"/>
      <c r="L430"/>
      <c r="M430"/>
    </row>
    <row r="431" spans="1:13" x14ac:dyDescent="0.25">
      <c r="A431" s="116" t="s">
        <v>513</v>
      </c>
      <c r="B431" s="117">
        <v>32313</v>
      </c>
      <c r="C431" s="116" t="s">
        <v>359</v>
      </c>
      <c r="D431" s="118">
        <v>50</v>
      </c>
      <c r="E431" s="118">
        <v>-50</v>
      </c>
      <c r="F431" s="118">
        <f t="shared" si="25"/>
        <v>0</v>
      </c>
      <c r="G431"/>
      <c r="H431"/>
      <c r="I431"/>
      <c r="J431"/>
      <c r="K431"/>
      <c r="L431"/>
      <c r="M431"/>
    </row>
    <row r="432" spans="1:13" x14ac:dyDescent="0.25">
      <c r="A432" s="116" t="s">
        <v>514</v>
      </c>
      <c r="B432" s="117">
        <v>323190</v>
      </c>
      <c r="C432" s="116" t="s">
        <v>361</v>
      </c>
      <c r="D432" s="118">
        <v>300</v>
      </c>
      <c r="E432" s="118">
        <v>-290</v>
      </c>
      <c r="F432" s="118">
        <f t="shared" si="25"/>
        <v>10</v>
      </c>
      <c r="G432"/>
      <c r="H432"/>
      <c r="I432"/>
      <c r="J432"/>
      <c r="K432"/>
      <c r="L432"/>
      <c r="M432"/>
    </row>
    <row r="433" spans="1:13" x14ac:dyDescent="0.25">
      <c r="A433" s="109"/>
      <c r="B433" s="110">
        <v>3232</v>
      </c>
      <c r="C433" s="109" t="s">
        <v>362</v>
      </c>
      <c r="D433" s="111">
        <f>D437+D436+D435+D434</f>
        <v>1100</v>
      </c>
      <c r="E433" s="111">
        <f>E434+E435+E436+E437</f>
        <v>-800</v>
      </c>
      <c r="F433" s="111">
        <f t="shared" si="25"/>
        <v>300</v>
      </c>
      <c r="G433"/>
      <c r="H433"/>
      <c r="I433"/>
      <c r="J433"/>
      <c r="K433"/>
      <c r="L433"/>
      <c r="M433"/>
    </row>
    <row r="434" spans="1:13" ht="30" x14ac:dyDescent="0.25">
      <c r="A434" s="116" t="s">
        <v>515</v>
      </c>
      <c r="B434" s="117">
        <v>32321</v>
      </c>
      <c r="C434" s="116" t="s">
        <v>364</v>
      </c>
      <c r="D434" s="118">
        <v>500</v>
      </c>
      <c r="E434" s="118">
        <v>-350</v>
      </c>
      <c r="F434" s="118">
        <f t="shared" si="25"/>
        <v>150</v>
      </c>
      <c r="G434"/>
      <c r="H434"/>
      <c r="I434"/>
      <c r="J434"/>
      <c r="K434"/>
      <c r="L434"/>
      <c r="M434"/>
    </row>
    <row r="435" spans="1:13" ht="30" x14ac:dyDescent="0.25">
      <c r="A435" s="116" t="s">
        <v>516</v>
      </c>
      <c r="B435" s="117">
        <v>32322</v>
      </c>
      <c r="C435" s="116" t="s">
        <v>366</v>
      </c>
      <c r="D435" s="118">
        <v>500</v>
      </c>
      <c r="E435" s="118">
        <v>-350</v>
      </c>
      <c r="F435" s="118">
        <f t="shared" si="25"/>
        <v>150</v>
      </c>
      <c r="G435"/>
      <c r="H435"/>
      <c r="I435"/>
      <c r="J435"/>
      <c r="K435"/>
      <c r="L435"/>
      <c r="M435"/>
    </row>
    <row r="436" spans="1:13" ht="30" x14ac:dyDescent="0.25">
      <c r="A436" s="116" t="s">
        <v>517</v>
      </c>
      <c r="B436" s="117">
        <v>32323</v>
      </c>
      <c r="C436" s="116" t="s">
        <v>368</v>
      </c>
      <c r="D436" s="118">
        <v>100</v>
      </c>
      <c r="E436" s="118">
        <v>-100</v>
      </c>
      <c r="F436" s="118">
        <f t="shared" si="25"/>
        <v>0</v>
      </c>
      <c r="G436"/>
      <c r="H436"/>
      <c r="I436"/>
      <c r="J436"/>
      <c r="K436"/>
      <c r="L436"/>
      <c r="M436"/>
    </row>
    <row r="437" spans="1:13" x14ac:dyDescent="0.25">
      <c r="A437" s="116" t="s">
        <v>518</v>
      </c>
      <c r="B437" s="117">
        <v>32329</v>
      </c>
      <c r="C437" s="116" t="s">
        <v>519</v>
      </c>
      <c r="D437" s="118">
        <v>0</v>
      </c>
      <c r="E437" s="118">
        <v>0</v>
      </c>
      <c r="F437" s="118">
        <f t="shared" si="25"/>
        <v>0</v>
      </c>
      <c r="G437"/>
      <c r="H437"/>
      <c r="I437"/>
      <c r="J437"/>
      <c r="K437"/>
      <c r="L437"/>
      <c r="M437"/>
    </row>
    <row r="438" spans="1:13" x14ac:dyDescent="0.25">
      <c r="A438" s="109"/>
      <c r="B438" s="110">
        <v>3233</v>
      </c>
      <c r="C438" s="109" t="s">
        <v>134</v>
      </c>
      <c r="D438" s="111">
        <f>D439</f>
        <v>200</v>
      </c>
      <c r="E438" s="111">
        <f>E439</f>
        <v>10</v>
      </c>
      <c r="F438" s="111">
        <f t="shared" si="25"/>
        <v>210</v>
      </c>
      <c r="G438"/>
      <c r="H438"/>
      <c r="I438"/>
      <c r="J438"/>
      <c r="K438"/>
      <c r="L438"/>
      <c r="M438"/>
    </row>
    <row r="439" spans="1:13" x14ac:dyDescent="0.25">
      <c r="A439" s="116" t="s">
        <v>520</v>
      </c>
      <c r="B439" s="117">
        <v>32339</v>
      </c>
      <c r="C439" s="116" t="s">
        <v>371</v>
      </c>
      <c r="D439" s="118">
        <v>200</v>
      </c>
      <c r="E439" s="118">
        <v>10</v>
      </c>
      <c r="F439" s="118">
        <f t="shared" si="25"/>
        <v>210</v>
      </c>
      <c r="G439"/>
      <c r="H439"/>
      <c r="I439"/>
      <c r="J439"/>
      <c r="K439"/>
      <c r="L439"/>
      <c r="M439"/>
    </row>
    <row r="440" spans="1:13" x14ac:dyDescent="0.25">
      <c r="A440" s="109"/>
      <c r="B440" s="110">
        <v>3235</v>
      </c>
      <c r="C440" s="109" t="s">
        <v>136</v>
      </c>
      <c r="D440" s="111">
        <f>D442</f>
        <v>0</v>
      </c>
      <c r="E440" s="111">
        <f>E441+E442</f>
        <v>124.61</v>
      </c>
      <c r="F440" s="111">
        <f t="shared" si="25"/>
        <v>124.61</v>
      </c>
      <c r="G440"/>
      <c r="H440"/>
      <c r="I440"/>
      <c r="J440"/>
      <c r="K440"/>
      <c r="L440"/>
      <c r="M440"/>
    </row>
    <row r="441" spans="1:13" x14ac:dyDescent="0.25">
      <c r="A441" s="116" t="s">
        <v>521</v>
      </c>
      <c r="B441" s="117">
        <v>32352</v>
      </c>
      <c r="C441" s="116" t="s">
        <v>385</v>
      </c>
      <c r="D441" s="118">
        <v>0</v>
      </c>
      <c r="E441" s="118">
        <v>124.61</v>
      </c>
      <c r="F441" s="118">
        <f t="shared" si="25"/>
        <v>124.61</v>
      </c>
      <c r="G441"/>
      <c r="H441"/>
      <c r="I441"/>
      <c r="J441"/>
      <c r="K441"/>
      <c r="L441"/>
      <c r="M441"/>
    </row>
    <row r="442" spans="1:13" x14ac:dyDescent="0.25">
      <c r="A442" s="116" t="s">
        <v>522</v>
      </c>
      <c r="B442" s="117">
        <v>32359</v>
      </c>
      <c r="C442" s="116" t="s">
        <v>393</v>
      </c>
      <c r="D442" s="118">
        <v>0</v>
      </c>
      <c r="E442" s="118">
        <v>0</v>
      </c>
      <c r="F442" s="118">
        <f t="shared" si="25"/>
        <v>0</v>
      </c>
      <c r="G442"/>
      <c r="H442"/>
      <c r="I442"/>
      <c r="J442"/>
      <c r="K442"/>
      <c r="L442"/>
      <c r="M442"/>
    </row>
    <row r="443" spans="1:13" x14ac:dyDescent="0.25">
      <c r="A443" s="109"/>
      <c r="B443" s="110">
        <v>3237</v>
      </c>
      <c r="C443" s="109" t="s">
        <v>138</v>
      </c>
      <c r="D443" s="111">
        <f>D444+D445+D446</f>
        <v>7500</v>
      </c>
      <c r="E443" s="111">
        <f>E444+E445+E446</f>
        <v>-7350</v>
      </c>
      <c r="F443" s="111">
        <f t="shared" si="25"/>
        <v>150</v>
      </c>
      <c r="G443"/>
      <c r="H443"/>
      <c r="I443"/>
      <c r="J443"/>
      <c r="K443"/>
      <c r="L443"/>
      <c r="M443"/>
    </row>
    <row r="444" spans="1:13" x14ac:dyDescent="0.25">
      <c r="A444" s="116" t="s">
        <v>523</v>
      </c>
      <c r="B444" s="117">
        <v>32372</v>
      </c>
      <c r="C444" s="116" t="s">
        <v>401</v>
      </c>
      <c r="D444" s="118">
        <v>6500</v>
      </c>
      <c r="E444" s="118">
        <v>-6500</v>
      </c>
      <c r="F444" s="118">
        <f t="shared" si="25"/>
        <v>0</v>
      </c>
      <c r="G444"/>
      <c r="H444"/>
      <c r="I444"/>
      <c r="J444"/>
      <c r="K444"/>
      <c r="L444"/>
      <c r="M444"/>
    </row>
    <row r="445" spans="1:13" x14ac:dyDescent="0.25">
      <c r="A445" s="116" t="s">
        <v>524</v>
      </c>
      <c r="B445" s="117">
        <v>32373</v>
      </c>
      <c r="C445" s="116" t="s">
        <v>403</v>
      </c>
      <c r="D445" s="118">
        <v>0</v>
      </c>
      <c r="E445" s="118">
        <v>50</v>
      </c>
      <c r="F445" s="118">
        <f t="shared" si="25"/>
        <v>50</v>
      </c>
      <c r="G445"/>
      <c r="H445"/>
      <c r="I445"/>
      <c r="J445"/>
      <c r="K445"/>
      <c r="L445"/>
      <c r="M445"/>
    </row>
    <row r="446" spans="1:13" x14ac:dyDescent="0.25">
      <c r="A446" s="116" t="s">
        <v>525</v>
      </c>
      <c r="B446" s="117">
        <v>32379</v>
      </c>
      <c r="C446" s="116" t="s">
        <v>405</v>
      </c>
      <c r="D446" s="118">
        <v>1000</v>
      </c>
      <c r="E446" s="118">
        <v>-900</v>
      </c>
      <c r="F446" s="118">
        <f t="shared" si="25"/>
        <v>100</v>
      </c>
      <c r="G446"/>
      <c r="H446"/>
      <c r="I446"/>
      <c r="J446"/>
      <c r="K446"/>
      <c r="L446"/>
      <c r="M446"/>
    </row>
    <row r="447" spans="1:13" x14ac:dyDescent="0.25">
      <c r="A447" s="109"/>
      <c r="B447" s="110">
        <v>3239</v>
      </c>
      <c r="C447" s="109" t="s">
        <v>140</v>
      </c>
      <c r="D447" s="111">
        <f>D448+D449+D450</f>
        <v>250</v>
      </c>
      <c r="E447" s="111">
        <f>E448+E449+E450</f>
        <v>-250</v>
      </c>
      <c r="F447" s="111">
        <f t="shared" si="25"/>
        <v>0</v>
      </c>
      <c r="G447"/>
      <c r="H447"/>
      <c r="I447"/>
      <c r="J447"/>
      <c r="K447"/>
      <c r="L447"/>
      <c r="M447"/>
    </row>
    <row r="448" spans="1:13" ht="30" x14ac:dyDescent="0.25">
      <c r="A448" s="116" t="s">
        <v>526</v>
      </c>
      <c r="B448" s="117">
        <v>32391</v>
      </c>
      <c r="C448" s="116" t="s">
        <v>527</v>
      </c>
      <c r="D448" s="118">
        <v>50</v>
      </c>
      <c r="E448" s="118">
        <v>-50</v>
      </c>
      <c r="F448" s="118">
        <f t="shared" si="25"/>
        <v>0</v>
      </c>
      <c r="G448"/>
      <c r="H448"/>
      <c r="I448"/>
      <c r="J448"/>
      <c r="K448"/>
      <c r="L448"/>
      <c r="M448"/>
    </row>
    <row r="449" spans="1:13" x14ac:dyDescent="0.25">
      <c r="A449" s="116" t="s">
        <v>528</v>
      </c>
      <c r="B449" s="117">
        <v>32394</v>
      </c>
      <c r="C449" s="116" t="s">
        <v>411</v>
      </c>
      <c r="D449" s="118">
        <v>0</v>
      </c>
      <c r="E449" s="118">
        <v>0</v>
      </c>
      <c r="F449" s="118">
        <f t="shared" si="25"/>
        <v>0</v>
      </c>
      <c r="G449"/>
      <c r="H449"/>
      <c r="I449"/>
      <c r="J449"/>
      <c r="K449"/>
      <c r="L449"/>
      <c r="M449"/>
    </row>
    <row r="450" spans="1:13" x14ac:dyDescent="0.25">
      <c r="A450" s="116" t="s">
        <v>529</v>
      </c>
      <c r="B450" s="117">
        <v>32399</v>
      </c>
      <c r="C450" s="116" t="s">
        <v>415</v>
      </c>
      <c r="D450" s="118">
        <v>200</v>
      </c>
      <c r="E450" s="118">
        <v>-200</v>
      </c>
      <c r="F450" s="118">
        <f t="shared" si="25"/>
        <v>0</v>
      </c>
      <c r="G450"/>
      <c r="H450"/>
      <c r="I450"/>
      <c r="J450"/>
      <c r="K450"/>
      <c r="L450"/>
      <c r="M450"/>
    </row>
    <row r="451" spans="1:13" x14ac:dyDescent="0.25">
      <c r="A451" s="109"/>
      <c r="B451" s="110">
        <v>324</v>
      </c>
      <c r="C451" s="109" t="s">
        <v>160</v>
      </c>
      <c r="D451" s="111">
        <v>0</v>
      </c>
      <c r="E451" s="111">
        <v>0</v>
      </c>
      <c r="F451" s="111">
        <f t="shared" si="25"/>
        <v>0</v>
      </c>
      <c r="G451"/>
      <c r="H451"/>
      <c r="I451"/>
      <c r="J451"/>
      <c r="K451"/>
      <c r="L451"/>
      <c r="M451"/>
    </row>
    <row r="452" spans="1:13" x14ac:dyDescent="0.25">
      <c r="A452" s="109"/>
      <c r="B452" s="110">
        <v>3241</v>
      </c>
      <c r="C452" s="109" t="s">
        <v>160</v>
      </c>
      <c r="D452" s="111">
        <v>0</v>
      </c>
      <c r="E452" s="111">
        <v>0</v>
      </c>
      <c r="F452" s="111">
        <f t="shared" si="25"/>
        <v>0</v>
      </c>
      <c r="G452"/>
      <c r="H452"/>
      <c r="I452"/>
      <c r="J452"/>
      <c r="K452"/>
      <c r="L452"/>
      <c r="M452"/>
    </row>
    <row r="453" spans="1:13" x14ac:dyDescent="0.25">
      <c r="A453" s="116" t="s">
        <v>530</v>
      </c>
      <c r="B453" s="117">
        <v>32412</v>
      </c>
      <c r="C453" s="116" t="s">
        <v>531</v>
      </c>
      <c r="D453" s="118">
        <v>0</v>
      </c>
      <c r="E453" s="118">
        <v>0</v>
      </c>
      <c r="F453" s="118">
        <f t="shared" si="25"/>
        <v>0</v>
      </c>
      <c r="G453"/>
      <c r="H453"/>
      <c r="I453"/>
      <c r="J453"/>
      <c r="K453"/>
      <c r="L453"/>
      <c r="M453"/>
    </row>
    <row r="454" spans="1:13" x14ac:dyDescent="0.25">
      <c r="A454" s="109"/>
      <c r="B454" s="110">
        <v>329</v>
      </c>
      <c r="C454" s="140" t="s">
        <v>141</v>
      </c>
      <c r="D454" s="111">
        <f>D455+D457+D461+D463+D465+D467</f>
        <v>895</v>
      </c>
      <c r="E454" s="111">
        <f>E455+E457+E461+E463+E465+E467</f>
        <v>-700</v>
      </c>
      <c r="F454" s="111">
        <f t="shared" si="25"/>
        <v>195</v>
      </c>
      <c r="G454"/>
      <c r="H454"/>
      <c r="I454"/>
      <c r="J454"/>
      <c r="K454"/>
      <c r="L454"/>
      <c r="M454"/>
    </row>
    <row r="455" spans="1:13" x14ac:dyDescent="0.25">
      <c r="A455" s="109"/>
      <c r="B455" s="141">
        <v>3291</v>
      </c>
      <c r="C455" s="149" t="s">
        <v>142</v>
      </c>
      <c r="D455" s="143">
        <f>D456</f>
        <v>0</v>
      </c>
      <c r="E455" s="111">
        <v>0</v>
      </c>
      <c r="F455" s="111">
        <f t="shared" si="25"/>
        <v>0</v>
      </c>
      <c r="G455"/>
      <c r="H455"/>
      <c r="I455"/>
      <c r="J455"/>
      <c r="K455"/>
      <c r="L455"/>
      <c r="M455"/>
    </row>
    <row r="456" spans="1:13" x14ac:dyDescent="0.25">
      <c r="A456" s="116" t="s">
        <v>532</v>
      </c>
      <c r="B456" s="150">
        <v>32919</v>
      </c>
      <c r="C456" s="151" t="s">
        <v>533</v>
      </c>
      <c r="D456" s="152">
        <v>0</v>
      </c>
      <c r="E456" s="118">
        <v>0</v>
      </c>
      <c r="F456" s="118">
        <f t="shared" si="25"/>
        <v>0</v>
      </c>
      <c r="G456"/>
      <c r="H456"/>
      <c r="I456"/>
      <c r="J456"/>
      <c r="K456"/>
      <c r="L456"/>
      <c r="M456"/>
    </row>
    <row r="457" spans="1:13" x14ac:dyDescent="0.25">
      <c r="A457" s="109"/>
      <c r="B457" s="141">
        <v>3292</v>
      </c>
      <c r="C457" s="149" t="s">
        <v>143</v>
      </c>
      <c r="D457" s="143">
        <f>D458+D459+D460</f>
        <v>0</v>
      </c>
      <c r="E457" s="111">
        <v>0</v>
      </c>
      <c r="F457" s="111">
        <f t="shared" si="25"/>
        <v>0</v>
      </c>
      <c r="G457"/>
      <c r="H457"/>
      <c r="I457"/>
      <c r="J457"/>
      <c r="K457"/>
      <c r="L457"/>
      <c r="M457"/>
    </row>
    <row r="458" spans="1:13" x14ac:dyDescent="0.25">
      <c r="A458" s="116" t="s">
        <v>534</v>
      </c>
      <c r="B458" s="150">
        <v>32921</v>
      </c>
      <c r="C458" s="151" t="s">
        <v>421</v>
      </c>
      <c r="D458" s="152">
        <v>0</v>
      </c>
      <c r="E458" s="118">
        <v>0</v>
      </c>
      <c r="F458" s="118">
        <f t="shared" si="25"/>
        <v>0</v>
      </c>
      <c r="G458"/>
      <c r="H458"/>
      <c r="I458"/>
      <c r="J458"/>
      <c r="K458"/>
      <c r="L458"/>
      <c r="M458"/>
    </row>
    <row r="459" spans="1:13" x14ac:dyDescent="0.25">
      <c r="A459" s="116" t="s">
        <v>535</v>
      </c>
      <c r="B459" s="150">
        <v>32922</v>
      </c>
      <c r="C459" s="151" t="s">
        <v>423</v>
      </c>
      <c r="D459" s="152">
        <v>0</v>
      </c>
      <c r="E459" s="118">
        <v>0</v>
      </c>
      <c r="F459" s="118">
        <f t="shared" si="25"/>
        <v>0</v>
      </c>
      <c r="G459"/>
      <c r="H459"/>
      <c r="I459"/>
      <c r="J459"/>
      <c r="K459"/>
      <c r="L459"/>
      <c r="M459"/>
    </row>
    <row r="460" spans="1:13" x14ac:dyDescent="0.25">
      <c r="A460" s="116" t="s">
        <v>536</v>
      </c>
      <c r="B460" s="150">
        <v>32923</v>
      </c>
      <c r="C460" s="151" t="s">
        <v>425</v>
      </c>
      <c r="D460" s="152">
        <v>0</v>
      </c>
      <c r="E460" s="118">
        <v>0</v>
      </c>
      <c r="F460" s="118">
        <f t="shared" si="25"/>
        <v>0</v>
      </c>
      <c r="G460"/>
      <c r="H460"/>
      <c r="I460"/>
      <c r="J460"/>
      <c r="K460"/>
      <c r="L460"/>
      <c r="M460"/>
    </row>
    <row r="461" spans="1:13" x14ac:dyDescent="0.25">
      <c r="A461" s="109"/>
      <c r="B461" s="110">
        <v>3293</v>
      </c>
      <c r="C461" s="153" t="s">
        <v>144</v>
      </c>
      <c r="D461" s="111">
        <f>D462</f>
        <v>95</v>
      </c>
      <c r="E461" s="111">
        <f>E462</f>
        <v>-45</v>
      </c>
      <c r="F461" s="111">
        <f t="shared" si="25"/>
        <v>50</v>
      </c>
      <c r="G461"/>
      <c r="H461"/>
      <c r="I461"/>
      <c r="J461"/>
      <c r="K461"/>
      <c r="L461"/>
      <c r="M461"/>
    </row>
    <row r="462" spans="1:13" x14ac:dyDescent="0.25">
      <c r="A462" s="116" t="s">
        <v>537</v>
      </c>
      <c r="B462" s="117">
        <v>32931</v>
      </c>
      <c r="C462" s="116" t="s">
        <v>144</v>
      </c>
      <c r="D462" s="118">
        <v>95</v>
      </c>
      <c r="E462" s="118">
        <v>-45</v>
      </c>
      <c r="F462" s="118">
        <f t="shared" si="25"/>
        <v>50</v>
      </c>
      <c r="G462"/>
      <c r="H462"/>
      <c r="I462"/>
      <c r="J462"/>
      <c r="K462"/>
      <c r="L462"/>
      <c r="M462"/>
    </row>
    <row r="463" spans="1:13" x14ac:dyDescent="0.25">
      <c r="A463" s="116"/>
      <c r="B463" s="110">
        <v>3294</v>
      </c>
      <c r="C463" s="109" t="s">
        <v>427</v>
      </c>
      <c r="D463" s="111">
        <f>D464</f>
        <v>100</v>
      </c>
      <c r="E463" s="111">
        <f>E464</f>
        <v>-35</v>
      </c>
      <c r="F463" s="111">
        <f t="shared" si="25"/>
        <v>65</v>
      </c>
      <c r="G463"/>
      <c r="H463"/>
      <c r="I463"/>
      <c r="J463"/>
      <c r="K463"/>
      <c r="L463"/>
      <c r="M463"/>
    </row>
    <row r="464" spans="1:13" x14ac:dyDescent="0.25">
      <c r="A464" s="116" t="s">
        <v>538</v>
      </c>
      <c r="B464" s="117">
        <v>32941</v>
      </c>
      <c r="C464" s="116" t="s">
        <v>429</v>
      </c>
      <c r="D464" s="118">
        <v>100</v>
      </c>
      <c r="E464" s="118">
        <v>-35</v>
      </c>
      <c r="F464" s="118">
        <f t="shared" si="25"/>
        <v>65</v>
      </c>
      <c r="G464"/>
      <c r="H464"/>
      <c r="I464"/>
      <c r="J464"/>
      <c r="K464"/>
      <c r="L464"/>
      <c r="M464"/>
    </row>
    <row r="465" spans="1:13" x14ac:dyDescent="0.25">
      <c r="A465" s="109"/>
      <c r="B465" s="110">
        <v>3295</v>
      </c>
      <c r="C465" s="109" t="s">
        <v>145</v>
      </c>
      <c r="D465" s="111">
        <f>D466</f>
        <v>200</v>
      </c>
      <c r="E465" s="111">
        <f>E466</f>
        <v>-200</v>
      </c>
      <c r="F465" s="111">
        <f t="shared" si="25"/>
        <v>0</v>
      </c>
      <c r="G465"/>
      <c r="H465"/>
      <c r="I465"/>
      <c r="J465"/>
      <c r="K465"/>
      <c r="L465"/>
      <c r="M465"/>
    </row>
    <row r="466" spans="1:13" x14ac:dyDescent="0.25">
      <c r="A466" s="116" t="s">
        <v>539</v>
      </c>
      <c r="B466" s="117">
        <v>32959</v>
      </c>
      <c r="C466" s="116" t="s">
        <v>433</v>
      </c>
      <c r="D466" s="118">
        <v>200</v>
      </c>
      <c r="E466" s="118">
        <v>-200</v>
      </c>
      <c r="F466" s="118">
        <f t="shared" si="25"/>
        <v>0</v>
      </c>
      <c r="G466"/>
      <c r="H466"/>
      <c r="I466"/>
      <c r="J466"/>
      <c r="K466"/>
      <c r="L466"/>
      <c r="M466"/>
    </row>
    <row r="467" spans="1:13" x14ac:dyDescent="0.25">
      <c r="A467" s="116"/>
      <c r="B467" s="110">
        <v>3299</v>
      </c>
      <c r="C467" s="109" t="s">
        <v>141</v>
      </c>
      <c r="D467" s="111">
        <f>D468</f>
        <v>500</v>
      </c>
      <c r="E467" s="111">
        <f>E468</f>
        <v>-420</v>
      </c>
      <c r="F467" s="111">
        <f t="shared" si="25"/>
        <v>80</v>
      </c>
      <c r="G467"/>
      <c r="H467"/>
      <c r="I467"/>
      <c r="J467"/>
      <c r="K467"/>
      <c r="L467"/>
      <c r="M467"/>
    </row>
    <row r="468" spans="1:13" x14ac:dyDescent="0.25">
      <c r="A468" s="116" t="s">
        <v>540</v>
      </c>
      <c r="B468" s="117">
        <v>32999</v>
      </c>
      <c r="C468" s="116" t="s">
        <v>141</v>
      </c>
      <c r="D468" s="118">
        <v>500</v>
      </c>
      <c r="E468" s="118">
        <v>-420</v>
      </c>
      <c r="F468" s="118">
        <f t="shared" si="25"/>
        <v>80</v>
      </c>
      <c r="G468"/>
      <c r="H468"/>
      <c r="I468"/>
      <c r="J468"/>
      <c r="K468"/>
      <c r="L468"/>
      <c r="M468"/>
    </row>
    <row r="469" spans="1:13" x14ac:dyDescent="0.25">
      <c r="A469" s="116"/>
      <c r="B469" s="110">
        <v>34</v>
      </c>
      <c r="C469" s="109" t="s">
        <v>89</v>
      </c>
      <c r="D469" s="111">
        <f t="shared" ref="D469:E471" si="26">D470</f>
        <v>250</v>
      </c>
      <c r="E469" s="111">
        <f t="shared" si="26"/>
        <v>-201.23</v>
      </c>
      <c r="F469" s="111">
        <f t="shared" si="25"/>
        <v>48.77000000000001</v>
      </c>
      <c r="G469"/>
      <c r="H469"/>
      <c r="I469"/>
      <c r="J469"/>
      <c r="K469"/>
      <c r="L469"/>
      <c r="M469"/>
    </row>
    <row r="470" spans="1:13" x14ac:dyDescent="0.25">
      <c r="A470" s="116"/>
      <c r="B470" s="110">
        <v>343</v>
      </c>
      <c r="C470" s="109" t="s">
        <v>147</v>
      </c>
      <c r="D470" s="111">
        <f t="shared" si="26"/>
        <v>250</v>
      </c>
      <c r="E470" s="111">
        <f t="shared" si="26"/>
        <v>-201.23</v>
      </c>
      <c r="F470" s="111">
        <f t="shared" si="25"/>
        <v>48.77000000000001</v>
      </c>
      <c r="G470"/>
      <c r="H470"/>
      <c r="I470"/>
      <c r="J470"/>
      <c r="K470"/>
      <c r="L470"/>
      <c r="M470"/>
    </row>
    <row r="471" spans="1:13" x14ac:dyDescent="0.25">
      <c r="A471" s="116"/>
      <c r="B471" s="110">
        <v>3431</v>
      </c>
      <c r="C471" s="109" t="s">
        <v>148</v>
      </c>
      <c r="D471" s="111">
        <f t="shared" si="26"/>
        <v>250</v>
      </c>
      <c r="E471" s="111">
        <f t="shared" si="26"/>
        <v>-201.23</v>
      </c>
      <c r="F471" s="111">
        <f t="shared" si="25"/>
        <v>48.77000000000001</v>
      </c>
      <c r="G471"/>
      <c r="H471"/>
      <c r="I471"/>
      <c r="J471"/>
      <c r="K471"/>
      <c r="L471"/>
      <c r="M471"/>
    </row>
    <row r="472" spans="1:13" x14ac:dyDescent="0.25">
      <c r="A472" s="116" t="s">
        <v>541</v>
      </c>
      <c r="B472" s="117">
        <v>34311</v>
      </c>
      <c r="C472" s="116" t="s">
        <v>436</v>
      </c>
      <c r="D472" s="118">
        <v>250</v>
      </c>
      <c r="E472" s="118">
        <v>-201.23</v>
      </c>
      <c r="F472" s="118">
        <f t="shared" si="25"/>
        <v>48.77000000000001</v>
      </c>
      <c r="G472"/>
      <c r="H472"/>
      <c r="I472"/>
      <c r="J472"/>
      <c r="K472"/>
      <c r="L472"/>
      <c r="M472"/>
    </row>
    <row r="473" spans="1:13" x14ac:dyDescent="0.25">
      <c r="A473" s="116"/>
      <c r="B473" s="110">
        <v>38</v>
      </c>
      <c r="C473" s="109" t="s">
        <v>73</v>
      </c>
      <c r="D473" s="111">
        <v>5</v>
      </c>
      <c r="E473" s="111">
        <f>E474</f>
        <v>-3.21</v>
      </c>
      <c r="F473" s="111">
        <f t="shared" si="25"/>
        <v>1.79</v>
      </c>
      <c r="G473"/>
      <c r="H473"/>
      <c r="I473"/>
      <c r="J473"/>
      <c r="K473"/>
      <c r="L473"/>
      <c r="M473"/>
    </row>
    <row r="474" spans="1:13" x14ac:dyDescent="0.25">
      <c r="A474" s="116"/>
      <c r="B474" s="110">
        <v>381</v>
      </c>
      <c r="C474" s="109" t="s">
        <v>161</v>
      </c>
      <c r="D474" s="111">
        <v>5</v>
      </c>
      <c r="E474" s="111">
        <f>E475</f>
        <v>-3.21</v>
      </c>
      <c r="F474" s="111">
        <f t="shared" si="25"/>
        <v>1.79</v>
      </c>
      <c r="G474"/>
      <c r="H474"/>
      <c r="I474"/>
      <c r="J474"/>
      <c r="K474"/>
      <c r="L474"/>
      <c r="M474"/>
    </row>
    <row r="475" spans="1:13" x14ac:dyDescent="0.25">
      <c r="A475" s="116"/>
      <c r="B475" s="110">
        <v>3812</v>
      </c>
      <c r="C475" s="109" t="s">
        <v>162</v>
      </c>
      <c r="D475" s="111">
        <v>5</v>
      </c>
      <c r="E475" s="111">
        <f>E476</f>
        <v>-3.21</v>
      </c>
      <c r="F475" s="111">
        <f t="shared" si="25"/>
        <v>1.79</v>
      </c>
      <c r="G475"/>
      <c r="H475"/>
      <c r="I475"/>
      <c r="J475"/>
      <c r="K475"/>
      <c r="L475"/>
      <c r="M475"/>
    </row>
    <row r="476" spans="1:13" x14ac:dyDescent="0.25">
      <c r="A476" s="116" t="s">
        <v>542</v>
      </c>
      <c r="B476" s="117">
        <v>38129</v>
      </c>
      <c r="C476" s="116" t="s">
        <v>543</v>
      </c>
      <c r="D476" s="118">
        <v>5</v>
      </c>
      <c r="E476" s="118">
        <v>-3.21</v>
      </c>
      <c r="F476" s="118">
        <f t="shared" si="25"/>
        <v>1.79</v>
      </c>
      <c r="G476"/>
      <c r="H476"/>
      <c r="I476"/>
      <c r="J476"/>
      <c r="K476"/>
      <c r="L476"/>
      <c r="M476"/>
    </row>
    <row r="477" spans="1:13" x14ac:dyDescent="0.25">
      <c r="A477" s="109"/>
      <c r="B477" s="110">
        <v>4</v>
      </c>
      <c r="C477" s="109" t="s">
        <v>34</v>
      </c>
      <c r="D477" s="111">
        <f>D478</f>
        <v>3800</v>
      </c>
      <c r="E477" s="111">
        <f>E478</f>
        <v>-3440</v>
      </c>
      <c r="F477" s="111">
        <f t="shared" si="25"/>
        <v>360</v>
      </c>
      <c r="G477"/>
      <c r="H477"/>
      <c r="I477"/>
      <c r="J477"/>
      <c r="K477"/>
      <c r="L477"/>
      <c r="M477"/>
    </row>
    <row r="478" spans="1:13" x14ac:dyDescent="0.25">
      <c r="A478" s="109"/>
      <c r="B478" s="110">
        <v>42</v>
      </c>
      <c r="C478" s="109" t="s">
        <v>74</v>
      </c>
      <c r="D478" s="111">
        <f>D482+D489+D479</f>
        <v>3800</v>
      </c>
      <c r="E478" s="111">
        <f>E479+E482+E489</f>
        <v>-3440</v>
      </c>
      <c r="F478" s="111">
        <f t="shared" si="25"/>
        <v>360</v>
      </c>
      <c r="G478"/>
      <c r="H478"/>
      <c r="I478"/>
      <c r="J478"/>
      <c r="K478"/>
      <c r="L478"/>
      <c r="M478"/>
    </row>
    <row r="479" spans="1:13" x14ac:dyDescent="0.25">
      <c r="A479" s="109"/>
      <c r="B479" s="110">
        <v>421</v>
      </c>
      <c r="C479" s="109" t="s">
        <v>150</v>
      </c>
      <c r="D479" s="111">
        <f>D480</f>
        <v>0</v>
      </c>
      <c r="E479" s="111">
        <v>0</v>
      </c>
      <c r="F479" s="111">
        <f t="shared" si="25"/>
        <v>0</v>
      </c>
      <c r="G479"/>
      <c r="H479"/>
      <c r="I479"/>
      <c r="J479"/>
      <c r="K479"/>
      <c r="L479"/>
      <c r="M479"/>
    </row>
    <row r="480" spans="1:13" x14ac:dyDescent="0.25">
      <c r="A480" s="109"/>
      <c r="B480" s="110">
        <v>4212</v>
      </c>
      <c r="C480" s="109" t="s">
        <v>151</v>
      </c>
      <c r="D480" s="111">
        <f>D481</f>
        <v>0</v>
      </c>
      <c r="E480" s="111">
        <v>0</v>
      </c>
      <c r="F480" s="111">
        <f t="shared" si="25"/>
        <v>0</v>
      </c>
      <c r="G480"/>
      <c r="H480"/>
      <c r="I480"/>
      <c r="J480"/>
      <c r="K480"/>
      <c r="L480"/>
      <c r="M480"/>
    </row>
    <row r="481" spans="1:13" x14ac:dyDescent="0.25">
      <c r="A481" s="109"/>
      <c r="B481" s="117">
        <v>42129</v>
      </c>
      <c r="C481" s="116" t="s">
        <v>544</v>
      </c>
      <c r="D481" s="118">
        <v>0</v>
      </c>
      <c r="E481" s="118">
        <v>0</v>
      </c>
      <c r="F481" s="118">
        <f t="shared" si="25"/>
        <v>0</v>
      </c>
      <c r="G481"/>
      <c r="H481"/>
      <c r="I481"/>
      <c r="J481"/>
      <c r="K481"/>
      <c r="L481"/>
      <c r="M481"/>
    </row>
    <row r="482" spans="1:13" x14ac:dyDescent="0.25">
      <c r="A482" s="109"/>
      <c r="B482" s="110">
        <v>422</v>
      </c>
      <c r="C482" s="109" t="s">
        <v>152</v>
      </c>
      <c r="D482" s="111">
        <f>D483+D486</f>
        <v>3800</v>
      </c>
      <c r="E482" s="111">
        <f>E483+E486</f>
        <v>-3440</v>
      </c>
      <c r="F482" s="111">
        <f t="shared" si="25"/>
        <v>360</v>
      </c>
      <c r="G482"/>
      <c r="H482"/>
      <c r="I482"/>
      <c r="J482"/>
      <c r="K482"/>
      <c r="L482"/>
      <c r="M482"/>
    </row>
    <row r="483" spans="1:13" x14ac:dyDescent="0.25">
      <c r="A483" s="116"/>
      <c r="B483" s="110">
        <v>4221</v>
      </c>
      <c r="C483" s="109" t="s">
        <v>153</v>
      </c>
      <c r="D483" s="111">
        <f>D484+D485</f>
        <v>1800</v>
      </c>
      <c r="E483" s="111">
        <f>E484+E485</f>
        <v>-1440</v>
      </c>
      <c r="F483" s="111">
        <f t="shared" si="25"/>
        <v>360</v>
      </c>
      <c r="G483"/>
      <c r="H483"/>
      <c r="I483"/>
      <c r="J483"/>
      <c r="K483"/>
      <c r="L483"/>
      <c r="M483"/>
    </row>
    <row r="484" spans="1:13" x14ac:dyDescent="0.25">
      <c r="A484" s="116" t="s">
        <v>545</v>
      </c>
      <c r="B484" s="117">
        <v>42211</v>
      </c>
      <c r="C484" s="116" t="s">
        <v>464</v>
      </c>
      <c r="D484" s="118">
        <v>1000</v>
      </c>
      <c r="E484" s="118">
        <v>-1000</v>
      </c>
      <c r="F484" s="118">
        <f t="shared" si="25"/>
        <v>0</v>
      </c>
      <c r="G484"/>
      <c r="H484"/>
      <c r="I484"/>
      <c r="J484"/>
      <c r="K484"/>
      <c r="L484"/>
      <c r="M484"/>
    </row>
    <row r="485" spans="1:13" x14ac:dyDescent="0.25">
      <c r="A485" s="116" t="s">
        <v>546</v>
      </c>
      <c r="B485" s="117">
        <v>42212</v>
      </c>
      <c r="C485" s="116" t="s">
        <v>547</v>
      </c>
      <c r="D485" s="118">
        <v>800</v>
      </c>
      <c r="E485" s="118">
        <v>-440</v>
      </c>
      <c r="F485" s="118">
        <f t="shared" si="25"/>
        <v>360</v>
      </c>
      <c r="G485"/>
      <c r="H485"/>
      <c r="I485"/>
      <c r="J485"/>
      <c r="K485"/>
      <c r="L485"/>
      <c r="M485"/>
    </row>
    <row r="486" spans="1:13" x14ac:dyDescent="0.25">
      <c r="A486" s="109"/>
      <c r="B486" s="110">
        <v>4227</v>
      </c>
      <c r="C486" s="109" t="s">
        <v>154</v>
      </c>
      <c r="D486" s="111">
        <f>D488+D487</f>
        <v>2000</v>
      </c>
      <c r="E486" s="111">
        <f>E487+E488</f>
        <v>-2000</v>
      </c>
      <c r="F486" s="111">
        <f t="shared" ref="F486:F558" si="27">D486+E486</f>
        <v>0</v>
      </c>
      <c r="G486"/>
      <c r="H486"/>
      <c r="I486"/>
      <c r="J486"/>
      <c r="K486"/>
      <c r="L486"/>
      <c r="M486"/>
    </row>
    <row r="487" spans="1:13" x14ac:dyDescent="0.25">
      <c r="A487" s="116" t="s">
        <v>548</v>
      </c>
      <c r="B487" s="117">
        <v>42271</v>
      </c>
      <c r="C487" s="116" t="s">
        <v>154</v>
      </c>
      <c r="D487" s="118">
        <v>1000</v>
      </c>
      <c r="E487" s="118">
        <v>-1000</v>
      </c>
      <c r="F487" s="118">
        <f t="shared" si="27"/>
        <v>0</v>
      </c>
      <c r="G487"/>
      <c r="H487"/>
      <c r="I487"/>
      <c r="J487"/>
      <c r="K487"/>
      <c r="L487"/>
      <c r="M487"/>
    </row>
    <row r="488" spans="1:13" x14ac:dyDescent="0.25">
      <c r="A488" s="116" t="s">
        <v>549</v>
      </c>
      <c r="B488" s="117">
        <v>42273</v>
      </c>
      <c r="C488" s="116" t="s">
        <v>454</v>
      </c>
      <c r="D488" s="118">
        <v>1000</v>
      </c>
      <c r="E488" s="118">
        <v>-1000</v>
      </c>
      <c r="F488" s="118">
        <f t="shared" si="27"/>
        <v>0</v>
      </c>
      <c r="G488"/>
      <c r="H488"/>
      <c r="I488"/>
      <c r="J488"/>
      <c r="K488"/>
      <c r="L488"/>
      <c r="M488"/>
    </row>
    <row r="489" spans="1:13" x14ac:dyDescent="0.25">
      <c r="A489" s="109"/>
      <c r="B489" s="110">
        <v>424</v>
      </c>
      <c r="C489" s="109" t="s">
        <v>155</v>
      </c>
      <c r="D489" s="111">
        <f>D490</f>
        <v>0</v>
      </c>
      <c r="E489" s="111">
        <v>0</v>
      </c>
      <c r="F489" s="111">
        <f t="shared" si="27"/>
        <v>0</v>
      </c>
      <c r="G489"/>
      <c r="H489"/>
      <c r="I489"/>
      <c r="J489"/>
      <c r="K489"/>
      <c r="L489"/>
      <c r="M489"/>
    </row>
    <row r="490" spans="1:13" x14ac:dyDescent="0.25">
      <c r="A490" s="109"/>
      <c r="B490" s="110">
        <v>4241</v>
      </c>
      <c r="C490" s="109" t="s">
        <v>156</v>
      </c>
      <c r="D490" s="111">
        <f>D491</f>
        <v>0</v>
      </c>
      <c r="E490" s="111">
        <v>0</v>
      </c>
      <c r="F490" s="111">
        <f t="shared" si="27"/>
        <v>0</v>
      </c>
      <c r="G490"/>
      <c r="H490"/>
      <c r="I490"/>
      <c r="J490"/>
      <c r="K490"/>
      <c r="L490"/>
      <c r="M490"/>
    </row>
    <row r="491" spans="1:13" x14ac:dyDescent="0.25">
      <c r="A491" s="116" t="s">
        <v>550</v>
      </c>
      <c r="B491" s="117">
        <v>42411</v>
      </c>
      <c r="C491" s="116" t="s">
        <v>156</v>
      </c>
      <c r="D491" s="118">
        <v>0</v>
      </c>
      <c r="E491" s="118">
        <v>0</v>
      </c>
      <c r="F491" s="118">
        <f t="shared" si="27"/>
        <v>0</v>
      </c>
      <c r="G491"/>
      <c r="H491"/>
      <c r="I491"/>
      <c r="J491"/>
      <c r="K491"/>
      <c r="L491"/>
      <c r="M491"/>
    </row>
    <row r="492" spans="1:13" x14ac:dyDescent="0.25">
      <c r="A492" s="116"/>
      <c r="B492" s="110">
        <v>9</v>
      </c>
      <c r="C492" s="109" t="s">
        <v>65</v>
      </c>
      <c r="D492" s="111">
        <f t="shared" ref="D492:D495" si="28">D493</f>
        <v>0</v>
      </c>
      <c r="E492" s="111">
        <v>0</v>
      </c>
      <c r="F492" s="111">
        <f t="shared" si="27"/>
        <v>0</v>
      </c>
      <c r="G492"/>
      <c r="H492"/>
      <c r="I492"/>
      <c r="J492"/>
      <c r="K492"/>
      <c r="L492"/>
      <c r="M492"/>
    </row>
    <row r="493" spans="1:13" x14ac:dyDescent="0.25">
      <c r="A493" s="116"/>
      <c r="B493" s="110">
        <v>92</v>
      </c>
      <c r="C493" s="109" t="s">
        <v>66</v>
      </c>
      <c r="D493" s="111">
        <f t="shared" si="28"/>
        <v>0</v>
      </c>
      <c r="E493" s="111">
        <v>0</v>
      </c>
      <c r="F493" s="111">
        <f t="shared" si="27"/>
        <v>0</v>
      </c>
      <c r="G493"/>
      <c r="H493"/>
      <c r="I493"/>
      <c r="J493"/>
      <c r="K493"/>
      <c r="L493"/>
      <c r="M493"/>
    </row>
    <row r="494" spans="1:13" x14ac:dyDescent="0.25">
      <c r="A494" s="116"/>
      <c r="B494" s="110">
        <v>922</v>
      </c>
      <c r="C494" s="116" t="s">
        <v>223</v>
      </c>
      <c r="D494" s="111">
        <f t="shared" si="28"/>
        <v>0</v>
      </c>
      <c r="E494" s="111">
        <v>0</v>
      </c>
      <c r="F494" s="111">
        <f t="shared" si="27"/>
        <v>0</v>
      </c>
      <c r="G494"/>
      <c r="H494"/>
      <c r="I494"/>
      <c r="J494"/>
      <c r="K494"/>
      <c r="L494"/>
      <c r="M494"/>
    </row>
    <row r="495" spans="1:13" x14ac:dyDescent="0.25">
      <c r="A495" s="116"/>
      <c r="B495" s="110">
        <v>9222</v>
      </c>
      <c r="C495" s="109" t="s">
        <v>485</v>
      </c>
      <c r="D495" s="111">
        <f t="shared" si="28"/>
        <v>0</v>
      </c>
      <c r="E495" s="111">
        <v>0</v>
      </c>
      <c r="F495" s="111">
        <f t="shared" si="27"/>
        <v>0</v>
      </c>
      <c r="G495"/>
      <c r="H495"/>
      <c r="I495"/>
      <c r="J495"/>
      <c r="K495"/>
      <c r="L495"/>
      <c r="M495"/>
    </row>
    <row r="496" spans="1:13" x14ac:dyDescent="0.25">
      <c r="A496" s="116" t="s">
        <v>551</v>
      </c>
      <c r="B496" s="117">
        <v>92221</v>
      </c>
      <c r="C496" s="116" t="s">
        <v>487</v>
      </c>
      <c r="D496" s="118">
        <v>0</v>
      </c>
      <c r="E496" s="118">
        <v>0</v>
      </c>
      <c r="F496" s="118">
        <f t="shared" si="27"/>
        <v>0</v>
      </c>
      <c r="G496"/>
      <c r="H496"/>
      <c r="I496"/>
      <c r="J496"/>
      <c r="K496"/>
      <c r="L496"/>
      <c r="M496"/>
    </row>
    <row r="497" spans="1:13" x14ac:dyDescent="0.25">
      <c r="A497" s="106" t="s">
        <v>204</v>
      </c>
      <c r="B497" s="107" t="s">
        <v>252</v>
      </c>
      <c r="C497" s="106" t="s">
        <v>253</v>
      </c>
      <c r="D497" s="108">
        <f>D498</f>
        <v>12500</v>
      </c>
      <c r="E497" s="108">
        <f>E498+E532</f>
        <v>-4180</v>
      </c>
      <c r="F497" s="108">
        <f>D497+E497</f>
        <v>8320</v>
      </c>
      <c r="G497"/>
      <c r="H497"/>
      <c r="I497"/>
      <c r="J497"/>
      <c r="K497"/>
      <c r="L497"/>
      <c r="M497"/>
    </row>
    <row r="498" spans="1:13" x14ac:dyDescent="0.25">
      <c r="A498" s="109"/>
      <c r="B498" s="110">
        <v>3</v>
      </c>
      <c r="C498" s="109" t="s">
        <v>31</v>
      </c>
      <c r="D498" s="111">
        <f>D503+D532</f>
        <v>12500</v>
      </c>
      <c r="E498" s="111">
        <f>E499+E503</f>
        <v>-4180</v>
      </c>
      <c r="F498" s="111">
        <f t="shared" si="27"/>
        <v>8320</v>
      </c>
      <c r="G498"/>
      <c r="H498"/>
      <c r="I498"/>
      <c r="J498"/>
      <c r="K498"/>
      <c r="L498"/>
      <c r="M498"/>
    </row>
    <row r="499" spans="1:13" x14ac:dyDescent="0.25">
      <c r="A499" s="109"/>
      <c r="B499" s="110">
        <v>31</v>
      </c>
      <c r="C499" s="109" t="s">
        <v>32</v>
      </c>
      <c r="D499" s="111">
        <f>D500</f>
        <v>0</v>
      </c>
      <c r="E499" s="118">
        <v>200</v>
      </c>
      <c r="F499" s="111">
        <f t="shared" si="27"/>
        <v>200</v>
      </c>
      <c r="G499"/>
      <c r="H499"/>
      <c r="I499"/>
      <c r="J499"/>
      <c r="K499"/>
      <c r="L499"/>
      <c r="M499"/>
    </row>
    <row r="500" spans="1:13" x14ac:dyDescent="0.25">
      <c r="A500" s="109"/>
      <c r="B500" s="110">
        <v>312</v>
      </c>
      <c r="C500" s="109" t="s">
        <v>121</v>
      </c>
      <c r="D500" s="111">
        <f t="shared" ref="D500" si="29">D501</f>
        <v>0</v>
      </c>
      <c r="E500" s="118">
        <v>200</v>
      </c>
      <c r="F500" s="111">
        <f t="shared" si="27"/>
        <v>200</v>
      </c>
      <c r="G500"/>
      <c r="H500"/>
      <c r="I500"/>
      <c r="J500"/>
      <c r="K500"/>
      <c r="L500"/>
      <c r="M500"/>
    </row>
    <row r="501" spans="1:13" x14ac:dyDescent="0.25">
      <c r="A501" s="109"/>
      <c r="B501" s="110">
        <v>3121</v>
      </c>
      <c r="C501" s="109" t="s">
        <v>121</v>
      </c>
      <c r="D501" s="111">
        <f>D502</f>
        <v>0</v>
      </c>
      <c r="E501" s="118">
        <v>200</v>
      </c>
      <c r="F501" s="111">
        <f t="shared" si="27"/>
        <v>200</v>
      </c>
      <c r="G501"/>
      <c r="H501"/>
      <c r="I501"/>
      <c r="J501"/>
      <c r="K501"/>
      <c r="L501"/>
      <c r="M501"/>
    </row>
    <row r="502" spans="1:13" x14ac:dyDescent="0.25">
      <c r="A502" s="116" t="s">
        <v>817</v>
      </c>
      <c r="B502" s="117">
        <v>31212</v>
      </c>
      <c r="C502" s="116" t="s">
        <v>489</v>
      </c>
      <c r="D502" s="118">
        <v>0</v>
      </c>
      <c r="E502" s="118">
        <v>200</v>
      </c>
      <c r="F502" s="118">
        <f t="shared" si="27"/>
        <v>200</v>
      </c>
      <c r="G502"/>
      <c r="H502"/>
      <c r="I502"/>
      <c r="J502"/>
      <c r="K502"/>
      <c r="L502"/>
      <c r="M502"/>
    </row>
    <row r="503" spans="1:13" x14ac:dyDescent="0.25">
      <c r="A503" s="109"/>
      <c r="B503" s="110">
        <v>32</v>
      </c>
      <c r="C503" s="109" t="s">
        <v>33</v>
      </c>
      <c r="D503" s="111">
        <f>SUM(D504+D513+D521+D527)</f>
        <v>12500</v>
      </c>
      <c r="E503" s="111">
        <f>E504+E513+E521+E524+E527</f>
        <v>-4380</v>
      </c>
      <c r="F503" s="111">
        <f t="shared" si="27"/>
        <v>8120</v>
      </c>
      <c r="G503"/>
      <c r="H503"/>
      <c r="I503"/>
      <c r="J503"/>
      <c r="K503"/>
      <c r="L503"/>
      <c r="M503"/>
    </row>
    <row r="504" spans="1:13" x14ac:dyDescent="0.25">
      <c r="A504" s="109"/>
      <c r="B504" s="110">
        <v>321</v>
      </c>
      <c r="C504" s="109" t="s">
        <v>124</v>
      </c>
      <c r="D504" s="111">
        <f>D505+D511</f>
        <v>150</v>
      </c>
      <c r="E504" s="111">
        <f>E505+E511</f>
        <v>-130</v>
      </c>
      <c r="F504" s="111">
        <f t="shared" si="27"/>
        <v>20</v>
      </c>
      <c r="G504"/>
      <c r="H504"/>
      <c r="I504"/>
      <c r="J504"/>
      <c r="K504"/>
      <c r="L504"/>
      <c r="M504"/>
    </row>
    <row r="505" spans="1:13" x14ac:dyDescent="0.25">
      <c r="A505" s="109"/>
      <c r="B505" s="110">
        <v>3211</v>
      </c>
      <c r="C505" s="109" t="s">
        <v>125</v>
      </c>
      <c r="D505" s="111">
        <f>D510+D509+D508+D507+D506</f>
        <v>85</v>
      </c>
      <c r="E505" s="111">
        <f>E506+E507+E508+E509+E510</f>
        <v>-85</v>
      </c>
      <c r="F505" s="111">
        <f t="shared" si="27"/>
        <v>0</v>
      </c>
      <c r="G505"/>
      <c r="H505"/>
      <c r="I505"/>
      <c r="J505"/>
      <c r="K505"/>
      <c r="L505"/>
      <c r="M505"/>
    </row>
    <row r="506" spans="1:13" x14ac:dyDescent="0.25">
      <c r="A506" s="130" t="s">
        <v>552</v>
      </c>
      <c r="B506" s="117">
        <v>32111</v>
      </c>
      <c r="C506" s="116" t="s">
        <v>292</v>
      </c>
      <c r="D506" s="118">
        <v>0</v>
      </c>
      <c r="E506" s="116">
        <v>0</v>
      </c>
      <c r="F506" s="116">
        <f t="shared" si="27"/>
        <v>0</v>
      </c>
      <c r="G506"/>
      <c r="H506"/>
      <c r="I506"/>
      <c r="J506"/>
      <c r="K506"/>
      <c r="L506"/>
      <c r="M506"/>
    </row>
    <row r="507" spans="1:13" x14ac:dyDescent="0.25">
      <c r="A507" s="130" t="s">
        <v>553</v>
      </c>
      <c r="B507" s="117">
        <v>32112</v>
      </c>
      <c r="C507" s="116" t="s">
        <v>294</v>
      </c>
      <c r="D507" s="118">
        <v>0</v>
      </c>
      <c r="E507" s="118">
        <v>0</v>
      </c>
      <c r="F507" s="118">
        <f t="shared" si="27"/>
        <v>0</v>
      </c>
      <c r="G507"/>
      <c r="H507"/>
      <c r="I507"/>
      <c r="J507"/>
      <c r="K507"/>
      <c r="L507"/>
      <c r="M507"/>
    </row>
    <row r="508" spans="1:13" x14ac:dyDescent="0.25">
      <c r="A508" s="130" t="s">
        <v>554</v>
      </c>
      <c r="B508" s="117">
        <v>32113</v>
      </c>
      <c r="C508" s="116" t="s">
        <v>296</v>
      </c>
      <c r="D508" s="118">
        <v>0</v>
      </c>
      <c r="E508" s="118">
        <v>0</v>
      </c>
      <c r="F508" s="118">
        <f t="shared" si="27"/>
        <v>0</v>
      </c>
      <c r="G508"/>
      <c r="H508"/>
      <c r="I508"/>
      <c r="J508"/>
      <c r="K508"/>
      <c r="L508"/>
      <c r="M508"/>
    </row>
    <row r="509" spans="1:13" x14ac:dyDescent="0.25">
      <c r="A509" s="130" t="s">
        <v>555</v>
      </c>
      <c r="B509" s="117">
        <v>32115</v>
      </c>
      <c r="C509" s="116" t="s">
        <v>300</v>
      </c>
      <c r="D509" s="118">
        <v>75</v>
      </c>
      <c r="E509" s="118">
        <v>-75</v>
      </c>
      <c r="F509" s="118">
        <f t="shared" si="27"/>
        <v>0</v>
      </c>
      <c r="G509"/>
      <c r="H509"/>
      <c r="I509"/>
      <c r="J509"/>
      <c r="K509"/>
      <c r="L509"/>
      <c r="M509"/>
    </row>
    <row r="510" spans="1:13" x14ac:dyDescent="0.25">
      <c r="A510" s="116" t="s">
        <v>556</v>
      </c>
      <c r="B510" s="117">
        <v>32119</v>
      </c>
      <c r="C510" s="116" t="s">
        <v>306</v>
      </c>
      <c r="D510" s="118">
        <v>10</v>
      </c>
      <c r="E510" s="118">
        <v>-10</v>
      </c>
      <c r="F510" s="118">
        <f t="shared" si="27"/>
        <v>0</v>
      </c>
      <c r="G510"/>
      <c r="H510"/>
      <c r="I510"/>
      <c r="J510"/>
      <c r="K510"/>
      <c r="L510"/>
      <c r="M510"/>
    </row>
    <row r="511" spans="1:13" x14ac:dyDescent="0.25">
      <c r="A511" s="109"/>
      <c r="B511" s="110">
        <v>3214</v>
      </c>
      <c r="C511" s="109" t="s">
        <v>126</v>
      </c>
      <c r="D511" s="111">
        <f>D512</f>
        <v>65</v>
      </c>
      <c r="E511" s="111">
        <v>-45</v>
      </c>
      <c r="F511" s="111">
        <f t="shared" si="27"/>
        <v>20</v>
      </c>
      <c r="G511"/>
      <c r="H511"/>
      <c r="I511"/>
      <c r="J511"/>
      <c r="K511"/>
      <c r="L511"/>
      <c r="M511"/>
    </row>
    <row r="512" spans="1:13" ht="30" x14ac:dyDescent="0.25">
      <c r="A512" s="130" t="s">
        <v>557</v>
      </c>
      <c r="B512" s="117">
        <v>32141</v>
      </c>
      <c r="C512" s="116" t="s">
        <v>316</v>
      </c>
      <c r="D512" s="118">
        <v>65</v>
      </c>
      <c r="E512" s="118">
        <v>-45</v>
      </c>
      <c r="F512" s="118">
        <f t="shared" si="27"/>
        <v>20</v>
      </c>
      <c r="G512"/>
      <c r="H512"/>
      <c r="I512"/>
      <c r="J512"/>
      <c r="K512"/>
      <c r="L512"/>
      <c r="M512"/>
    </row>
    <row r="513" spans="1:13" x14ac:dyDescent="0.25">
      <c r="A513" s="109"/>
      <c r="B513" s="110">
        <v>322</v>
      </c>
      <c r="C513" s="109" t="s">
        <v>127</v>
      </c>
      <c r="D513" s="111">
        <v>0</v>
      </c>
      <c r="E513" s="111">
        <f>E514+E517+E519</f>
        <v>3415</v>
      </c>
      <c r="F513" s="111">
        <f t="shared" si="27"/>
        <v>3415</v>
      </c>
      <c r="G513"/>
      <c r="H513"/>
      <c r="I513"/>
      <c r="J513"/>
      <c r="K513"/>
      <c r="L513"/>
      <c r="M513"/>
    </row>
    <row r="514" spans="1:13" x14ac:dyDescent="0.25">
      <c r="A514" s="109"/>
      <c r="B514" s="110">
        <v>3221</v>
      </c>
      <c r="C514" s="109" t="s">
        <v>317</v>
      </c>
      <c r="D514" s="111">
        <v>0</v>
      </c>
      <c r="E514" s="111">
        <f>E516+E515</f>
        <v>100</v>
      </c>
      <c r="F514" s="111">
        <f t="shared" si="27"/>
        <v>100</v>
      </c>
      <c r="G514"/>
      <c r="H514"/>
      <c r="I514"/>
      <c r="J514"/>
      <c r="K514"/>
      <c r="L514"/>
      <c r="M514"/>
    </row>
    <row r="515" spans="1:13" x14ac:dyDescent="0.25">
      <c r="A515" s="116" t="s">
        <v>818</v>
      </c>
      <c r="B515" s="117">
        <v>32211</v>
      </c>
      <c r="C515" s="116" t="s">
        <v>319</v>
      </c>
      <c r="D515" s="118">
        <v>0</v>
      </c>
      <c r="E515" s="118">
        <v>50</v>
      </c>
      <c r="F515" s="118">
        <f t="shared" si="27"/>
        <v>50</v>
      </c>
      <c r="G515"/>
      <c r="H515"/>
      <c r="I515"/>
      <c r="J515"/>
      <c r="K515"/>
      <c r="L515"/>
      <c r="M515"/>
    </row>
    <row r="516" spans="1:13" x14ac:dyDescent="0.25">
      <c r="A516" s="116" t="s">
        <v>558</v>
      </c>
      <c r="B516" s="117">
        <v>32219</v>
      </c>
      <c r="C516" s="116" t="s">
        <v>327</v>
      </c>
      <c r="D516" s="118">
        <v>0</v>
      </c>
      <c r="E516" s="118">
        <v>50</v>
      </c>
      <c r="F516" s="118">
        <f t="shared" si="27"/>
        <v>50</v>
      </c>
      <c r="G516"/>
      <c r="H516"/>
      <c r="I516"/>
      <c r="J516"/>
      <c r="K516"/>
      <c r="L516"/>
      <c r="M516"/>
    </row>
    <row r="517" spans="1:13" x14ac:dyDescent="0.25">
      <c r="A517" s="109"/>
      <c r="B517" s="110">
        <v>3222</v>
      </c>
      <c r="C517" s="109" t="s">
        <v>128</v>
      </c>
      <c r="D517" s="111">
        <v>0</v>
      </c>
      <c r="E517" s="111">
        <f>E518</f>
        <v>3100</v>
      </c>
      <c r="F517" s="111">
        <f t="shared" si="27"/>
        <v>3100</v>
      </c>
      <c r="G517"/>
      <c r="H517"/>
      <c r="I517"/>
      <c r="J517"/>
      <c r="K517"/>
      <c r="L517"/>
      <c r="M517"/>
    </row>
    <row r="518" spans="1:13" x14ac:dyDescent="0.25">
      <c r="A518" s="116" t="s">
        <v>819</v>
      </c>
      <c r="B518" s="117">
        <v>32222</v>
      </c>
      <c r="C518" s="116" t="s">
        <v>331</v>
      </c>
      <c r="D518" s="118">
        <v>0</v>
      </c>
      <c r="E518" s="118">
        <v>3100</v>
      </c>
      <c r="F518" s="118">
        <f t="shared" si="27"/>
        <v>3100</v>
      </c>
      <c r="G518"/>
      <c r="H518"/>
      <c r="I518"/>
      <c r="J518"/>
      <c r="K518"/>
      <c r="L518"/>
      <c r="M518"/>
    </row>
    <row r="519" spans="1:13" x14ac:dyDescent="0.25">
      <c r="A519" s="109"/>
      <c r="B519" s="110">
        <v>3225</v>
      </c>
      <c r="C519" s="109" t="s">
        <v>351</v>
      </c>
      <c r="D519" s="111">
        <v>0</v>
      </c>
      <c r="E519" s="111">
        <f>E520</f>
        <v>215</v>
      </c>
      <c r="F519" s="111">
        <f t="shared" si="27"/>
        <v>215</v>
      </c>
      <c r="G519"/>
      <c r="H519"/>
      <c r="I519"/>
      <c r="J519"/>
      <c r="K519"/>
      <c r="L519"/>
      <c r="M519"/>
    </row>
    <row r="520" spans="1:13" x14ac:dyDescent="0.25">
      <c r="A520" s="116" t="s">
        <v>818</v>
      </c>
      <c r="B520" s="117">
        <v>32251</v>
      </c>
      <c r="C520" s="116" t="s">
        <v>130</v>
      </c>
      <c r="D520" s="118">
        <v>0</v>
      </c>
      <c r="E520" s="118">
        <v>215</v>
      </c>
      <c r="F520" s="118">
        <f t="shared" si="27"/>
        <v>215</v>
      </c>
      <c r="G520"/>
      <c r="H520"/>
      <c r="I520"/>
      <c r="J520"/>
      <c r="K520"/>
      <c r="L520"/>
      <c r="M520"/>
    </row>
    <row r="521" spans="1:13" x14ac:dyDescent="0.25">
      <c r="A521" s="109"/>
      <c r="B521" s="110">
        <v>323</v>
      </c>
      <c r="C521" s="109" t="s">
        <v>132</v>
      </c>
      <c r="D521" s="111">
        <f>D522</f>
        <v>6000</v>
      </c>
      <c r="E521" s="111">
        <v>-1770</v>
      </c>
      <c r="F521" s="111">
        <f t="shared" si="27"/>
        <v>4230</v>
      </c>
      <c r="G521"/>
      <c r="H521"/>
      <c r="I521"/>
      <c r="J521"/>
      <c r="K521"/>
      <c r="L521"/>
      <c r="M521"/>
    </row>
    <row r="522" spans="1:13" x14ac:dyDescent="0.25">
      <c r="A522" s="109"/>
      <c r="B522" s="110">
        <v>3231</v>
      </c>
      <c r="C522" s="109" t="s">
        <v>133</v>
      </c>
      <c r="D522" s="111">
        <f>D523</f>
        <v>6000</v>
      </c>
      <c r="E522" s="111">
        <v>-1770</v>
      </c>
      <c r="F522" s="111">
        <f t="shared" si="27"/>
        <v>4230</v>
      </c>
      <c r="G522"/>
      <c r="H522"/>
      <c r="I522"/>
      <c r="J522"/>
      <c r="K522"/>
      <c r="L522"/>
      <c r="M522"/>
    </row>
    <row r="523" spans="1:13" x14ac:dyDescent="0.25">
      <c r="A523" s="116" t="s">
        <v>559</v>
      </c>
      <c r="B523" s="117">
        <v>32319</v>
      </c>
      <c r="C523" s="116" t="s">
        <v>361</v>
      </c>
      <c r="D523" s="118">
        <v>6000</v>
      </c>
      <c r="E523" s="118">
        <v>-1770</v>
      </c>
      <c r="F523" s="118">
        <f t="shared" si="27"/>
        <v>4230</v>
      </c>
      <c r="G523"/>
      <c r="H523"/>
      <c r="I523"/>
      <c r="J523"/>
      <c r="K523"/>
      <c r="L523"/>
      <c r="M523"/>
    </row>
    <row r="524" spans="1:13" x14ac:dyDescent="0.25">
      <c r="A524" s="109"/>
      <c r="B524" s="110">
        <v>324</v>
      </c>
      <c r="C524" s="109" t="s">
        <v>160</v>
      </c>
      <c r="D524" s="111">
        <v>0</v>
      </c>
      <c r="E524" s="111">
        <v>0</v>
      </c>
      <c r="F524" s="111">
        <f t="shared" si="27"/>
        <v>0</v>
      </c>
      <c r="G524"/>
      <c r="H524"/>
      <c r="I524"/>
      <c r="J524"/>
      <c r="K524"/>
      <c r="L524"/>
      <c r="M524"/>
    </row>
    <row r="525" spans="1:13" x14ac:dyDescent="0.25">
      <c r="A525" s="109"/>
      <c r="B525" s="110">
        <v>3241</v>
      </c>
      <c r="C525" s="109" t="s">
        <v>160</v>
      </c>
      <c r="D525" s="111">
        <v>0</v>
      </c>
      <c r="E525" s="111">
        <v>0</v>
      </c>
      <c r="F525" s="111">
        <f t="shared" si="27"/>
        <v>0</v>
      </c>
      <c r="G525"/>
      <c r="H525"/>
      <c r="I525"/>
      <c r="J525"/>
      <c r="K525"/>
      <c r="L525"/>
      <c r="M525"/>
    </row>
    <row r="526" spans="1:13" x14ac:dyDescent="0.25">
      <c r="A526" s="116" t="s">
        <v>560</v>
      </c>
      <c r="B526" s="117">
        <v>32412</v>
      </c>
      <c r="C526" s="116" t="s">
        <v>531</v>
      </c>
      <c r="D526" s="118">
        <v>0</v>
      </c>
      <c r="E526" s="118">
        <v>0</v>
      </c>
      <c r="F526" s="118">
        <f t="shared" si="27"/>
        <v>0</v>
      </c>
      <c r="G526"/>
      <c r="H526"/>
      <c r="I526"/>
      <c r="J526"/>
      <c r="K526"/>
      <c r="L526"/>
      <c r="M526"/>
    </row>
    <row r="527" spans="1:13" x14ac:dyDescent="0.25">
      <c r="A527" s="116"/>
      <c r="B527" s="110">
        <v>329</v>
      </c>
      <c r="C527" s="109" t="s">
        <v>141</v>
      </c>
      <c r="D527" s="111">
        <f>D528+D530</f>
        <v>6350</v>
      </c>
      <c r="E527" s="111">
        <v>-5895</v>
      </c>
      <c r="F527" s="111">
        <f t="shared" si="27"/>
        <v>455</v>
      </c>
      <c r="G527"/>
      <c r="H527"/>
      <c r="I527"/>
      <c r="J527"/>
      <c r="K527"/>
      <c r="L527"/>
      <c r="M527"/>
    </row>
    <row r="528" spans="1:13" ht="30" x14ac:dyDescent="0.25">
      <c r="A528" s="109"/>
      <c r="B528" s="110">
        <v>3291</v>
      </c>
      <c r="C528" s="109" t="s">
        <v>142</v>
      </c>
      <c r="D528" s="111">
        <f>D529</f>
        <v>0</v>
      </c>
      <c r="E528" s="111">
        <v>0</v>
      </c>
      <c r="F528" s="111">
        <f t="shared" si="27"/>
        <v>0</v>
      </c>
      <c r="G528"/>
      <c r="H528"/>
      <c r="I528"/>
      <c r="J528"/>
      <c r="K528"/>
      <c r="L528"/>
      <c r="M528"/>
    </row>
    <row r="529" spans="1:13" x14ac:dyDescent="0.25">
      <c r="A529" s="116" t="s">
        <v>561</v>
      </c>
      <c r="B529" s="117">
        <v>32919</v>
      </c>
      <c r="C529" s="116" t="s">
        <v>562</v>
      </c>
      <c r="D529" s="118">
        <v>0</v>
      </c>
      <c r="E529" s="118">
        <v>0</v>
      </c>
      <c r="F529" s="118">
        <f t="shared" si="27"/>
        <v>0</v>
      </c>
      <c r="G529"/>
      <c r="H529"/>
      <c r="I529"/>
      <c r="J529"/>
      <c r="K529"/>
      <c r="L529"/>
      <c r="M529"/>
    </row>
    <row r="530" spans="1:13" x14ac:dyDescent="0.25">
      <c r="A530" s="109"/>
      <c r="B530" s="110">
        <v>3299</v>
      </c>
      <c r="C530" s="109" t="s">
        <v>141</v>
      </c>
      <c r="D530" s="111">
        <f>D531</f>
        <v>6350</v>
      </c>
      <c r="E530" s="111">
        <v>-5895</v>
      </c>
      <c r="F530" s="111">
        <f t="shared" si="27"/>
        <v>455</v>
      </c>
      <c r="G530"/>
      <c r="H530"/>
      <c r="I530"/>
      <c r="J530"/>
      <c r="K530"/>
      <c r="L530"/>
      <c r="M530"/>
    </row>
    <row r="531" spans="1:13" x14ac:dyDescent="0.25">
      <c r="A531" s="116" t="s">
        <v>563</v>
      </c>
      <c r="B531" s="117">
        <v>32999</v>
      </c>
      <c r="C531" s="116" t="s">
        <v>141</v>
      </c>
      <c r="D531" s="118">
        <v>6350</v>
      </c>
      <c r="E531" s="118">
        <v>-5895</v>
      </c>
      <c r="F531" s="118">
        <f t="shared" si="27"/>
        <v>455</v>
      </c>
      <c r="G531"/>
      <c r="H531"/>
      <c r="I531"/>
      <c r="J531"/>
      <c r="K531"/>
      <c r="L531"/>
      <c r="M531"/>
    </row>
    <row r="532" spans="1:13" x14ac:dyDescent="0.25">
      <c r="A532" s="116"/>
      <c r="B532" s="110">
        <v>9</v>
      </c>
      <c r="C532" s="109" t="s">
        <v>65</v>
      </c>
      <c r="D532" s="111">
        <f t="shared" ref="D532:D535" si="30">D533</f>
        <v>0</v>
      </c>
      <c r="E532" s="111">
        <v>0</v>
      </c>
      <c r="F532" s="111">
        <f t="shared" si="27"/>
        <v>0</v>
      </c>
      <c r="G532"/>
      <c r="H532"/>
      <c r="I532"/>
      <c r="J532"/>
      <c r="K532"/>
      <c r="L532"/>
      <c r="M532"/>
    </row>
    <row r="533" spans="1:13" x14ac:dyDescent="0.25">
      <c r="A533" s="116"/>
      <c r="B533" s="110">
        <v>92</v>
      </c>
      <c r="C533" s="109" t="s">
        <v>66</v>
      </c>
      <c r="D533" s="111">
        <f t="shared" si="30"/>
        <v>0</v>
      </c>
      <c r="E533" s="111">
        <v>0</v>
      </c>
      <c r="F533" s="111">
        <f t="shared" si="27"/>
        <v>0</v>
      </c>
      <c r="G533"/>
      <c r="H533"/>
      <c r="I533"/>
      <c r="J533"/>
      <c r="K533"/>
      <c r="L533"/>
      <c r="M533"/>
    </row>
    <row r="534" spans="1:13" x14ac:dyDescent="0.25">
      <c r="A534" s="116"/>
      <c r="B534" s="110">
        <v>922</v>
      </c>
      <c r="C534" s="116" t="s">
        <v>223</v>
      </c>
      <c r="D534" s="118">
        <f t="shared" si="30"/>
        <v>0</v>
      </c>
      <c r="E534" s="118">
        <v>0</v>
      </c>
      <c r="F534" s="118">
        <f t="shared" si="27"/>
        <v>0</v>
      </c>
      <c r="G534"/>
      <c r="H534"/>
      <c r="I534"/>
      <c r="J534"/>
      <c r="K534"/>
      <c r="L534"/>
      <c r="M534"/>
    </row>
    <row r="535" spans="1:13" x14ac:dyDescent="0.25">
      <c r="A535" s="116"/>
      <c r="B535" s="110">
        <v>9222</v>
      </c>
      <c r="C535" s="109" t="s">
        <v>485</v>
      </c>
      <c r="D535" s="111">
        <f t="shared" si="30"/>
        <v>0</v>
      </c>
      <c r="E535" s="111">
        <v>0</v>
      </c>
      <c r="F535" s="111">
        <f t="shared" si="27"/>
        <v>0</v>
      </c>
      <c r="G535"/>
      <c r="H535"/>
      <c r="I535"/>
      <c r="J535"/>
      <c r="K535"/>
      <c r="L535"/>
      <c r="M535"/>
    </row>
    <row r="536" spans="1:13" x14ac:dyDescent="0.25">
      <c r="A536" s="116" t="s">
        <v>564</v>
      </c>
      <c r="B536" s="117">
        <v>92221</v>
      </c>
      <c r="C536" s="116" t="s">
        <v>487</v>
      </c>
      <c r="D536" s="118">
        <v>0</v>
      </c>
      <c r="E536" s="118">
        <v>0</v>
      </c>
      <c r="F536" s="118">
        <f t="shared" si="27"/>
        <v>0</v>
      </c>
      <c r="G536"/>
      <c r="H536"/>
      <c r="I536"/>
      <c r="J536"/>
      <c r="K536"/>
      <c r="L536"/>
      <c r="M536"/>
    </row>
    <row r="537" spans="1:13" x14ac:dyDescent="0.25">
      <c r="A537" s="106" t="s">
        <v>204</v>
      </c>
      <c r="B537" s="107" t="s">
        <v>111</v>
      </c>
      <c r="C537" s="106" t="s">
        <v>260</v>
      </c>
      <c r="D537" s="108">
        <f>D538+D596</f>
        <v>1500000</v>
      </c>
      <c r="E537" s="108">
        <f>E538+E596+E609</f>
        <v>130000</v>
      </c>
      <c r="F537" s="108">
        <f t="shared" si="27"/>
        <v>1630000</v>
      </c>
      <c r="G537"/>
      <c r="H537"/>
      <c r="I537"/>
      <c r="J537"/>
      <c r="K537"/>
      <c r="L537"/>
      <c r="M537"/>
    </row>
    <row r="538" spans="1:13" x14ac:dyDescent="0.25">
      <c r="A538" s="109"/>
      <c r="B538" s="110">
        <v>3</v>
      </c>
      <c r="C538" s="109" t="s">
        <v>31</v>
      </c>
      <c r="D538" s="111">
        <f>D539+D559+D592</f>
        <v>1499000</v>
      </c>
      <c r="E538" s="111">
        <f>E539+E559+E592</f>
        <v>130500</v>
      </c>
      <c r="F538" s="111">
        <f t="shared" si="27"/>
        <v>1629500</v>
      </c>
      <c r="G538"/>
      <c r="H538"/>
      <c r="I538"/>
      <c r="J538"/>
      <c r="K538"/>
      <c r="L538"/>
      <c r="M538"/>
    </row>
    <row r="539" spans="1:13" x14ac:dyDescent="0.25">
      <c r="A539" s="109"/>
      <c r="B539" s="110">
        <v>31</v>
      </c>
      <c r="C539" s="109" t="s">
        <v>32</v>
      </c>
      <c r="D539" s="111">
        <f>D540+D547+D555</f>
        <v>1493645</v>
      </c>
      <c r="E539" s="111">
        <f>E540+E547+E555</f>
        <v>128436.52</v>
      </c>
      <c r="F539" s="111">
        <f t="shared" si="27"/>
        <v>1622081.52</v>
      </c>
      <c r="G539"/>
      <c r="H539"/>
      <c r="I539"/>
      <c r="J539"/>
      <c r="K539"/>
      <c r="L539"/>
      <c r="M539"/>
    </row>
    <row r="540" spans="1:13" x14ac:dyDescent="0.25">
      <c r="A540" s="109"/>
      <c r="B540" s="110">
        <v>311</v>
      </c>
      <c r="C540" s="109" t="s">
        <v>117</v>
      </c>
      <c r="D540" s="111">
        <f>D541+D543+D545</f>
        <v>1243645</v>
      </c>
      <c r="E540" s="111">
        <f>E541+E543+E545</f>
        <v>109826.52</v>
      </c>
      <c r="F540" s="111">
        <f t="shared" si="27"/>
        <v>1353471.52</v>
      </c>
      <c r="G540"/>
      <c r="H540"/>
      <c r="I540"/>
      <c r="J540"/>
      <c r="K540"/>
      <c r="L540"/>
      <c r="M540"/>
    </row>
    <row r="541" spans="1:13" x14ac:dyDescent="0.25">
      <c r="A541" s="109"/>
      <c r="B541" s="110">
        <v>3111</v>
      </c>
      <c r="C541" s="109" t="s">
        <v>565</v>
      </c>
      <c r="D541" s="111">
        <f>D542</f>
        <v>1203645</v>
      </c>
      <c r="E541" s="111">
        <f>E542</f>
        <v>96826.52</v>
      </c>
      <c r="F541" s="111">
        <f t="shared" si="27"/>
        <v>1300471.52</v>
      </c>
      <c r="G541"/>
      <c r="H541"/>
      <c r="I541"/>
      <c r="J541"/>
      <c r="K541"/>
      <c r="L541"/>
      <c r="M541"/>
    </row>
    <row r="542" spans="1:13" ht="30" x14ac:dyDescent="0.25">
      <c r="A542" s="116" t="s">
        <v>566</v>
      </c>
      <c r="B542" s="117">
        <v>31111</v>
      </c>
      <c r="C542" s="116" t="s">
        <v>118</v>
      </c>
      <c r="D542" s="118">
        <v>1203645</v>
      </c>
      <c r="E542" s="118">
        <f>96855-278.48+250</f>
        <v>96826.52</v>
      </c>
      <c r="F542" s="118">
        <f t="shared" si="27"/>
        <v>1300471.52</v>
      </c>
      <c r="G542"/>
      <c r="H542"/>
      <c r="I542"/>
      <c r="J542"/>
      <c r="K542"/>
      <c r="L542"/>
      <c r="M542"/>
    </row>
    <row r="543" spans="1:13" x14ac:dyDescent="0.25">
      <c r="A543" s="130"/>
      <c r="B543" s="110">
        <v>3113</v>
      </c>
      <c r="C543" s="109" t="s">
        <v>119</v>
      </c>
      <c r="D543" s="111">
        <v>25000</v>
      </c>
      <c r="E543" s="111">
        <v>15000</v>
      </c>
      <c r="F543" s="111">
        <f t="shared" si="27"/>
        <v>40000</v>
      </c>
      <c r="G543"/>
      <c r="H543"/>
      <c r="I543"/>
      <c r="J543"/>
      <c r="K543"/>
      <c r="L543"/>
      <c r="M543"/>
    </row>
    <row r="544" spans="1:13" x14ac:dyDescent="0.25">
      <c r="A544" s="130" t="s">
        <v>567</v>
      </c>
      <c r="B544" s="117">
        <v>31131</v>
      </c>
      <c r="C544" s="116" t="s">
        <v>119</v>
      </c>
      <c r="D544" s="118">
        <v>25000</v>
      </c>
      <c r="E544" s="118">
        <v>15000</v>
      </c>
      <c r="F544" s="118">
        <f t="shared" si="27"/>
        <v>40000</v>
      </c>
      <c r="G544"/>
      <c r="H544"/>
      <c r="I544"/>
      <c r="J544"/>
      <c r="K544"/>
      <c r="L544"/>
      <c r="M544"/>
    </row>
    <row r="545" spans="1:13" x14ac:dyDescent="0.25">
      <c r="A545" s="130"/>
      <c r="B545" s="110">
        <v>3114</v>
      </c>
      <c r="C545" s="109" t="s">
        <v>120</v>
      </c>
      <c r="D545" s="111">
        <v>15000</v>
      </c>
      <c r="E545" s="111">
        <f>E546</f>
        <v>-2000</v>
      </c>
      <c r="F545" s="111">
        <f t="shared" si="27"/>
        <v>13000</v>
      </c>
      <c r="G545"/>
      <c r="H545"/>
      <c r="I545"/>
      <c r="J545"/>
      <c r="K545"/>
      <c r="L545"/>
      <c r="M545"/>
    </row>
    <row r="546" spans="1:13" x14ac:dyDescent="0.25">
      <c r="A546" s="130" t="s">
        <v>568</v>
      </c>
      <c r="B546" s="117">
        <v>31141</v>
      </c>
      <c r="C546" s="116" t="s">
        <v>120</v>
      </c>
      <c r="D546" s="118">
        <v>15000</v>
      </c>
      <c r="E546" s="118">
        <v>-2000</v>
      </c>
      <c r="F546" s="118">
        <f t="shared" si="27"/>
        <v>13000</v>
      </c>
      <c r="G546"/>
      <c r="H546"/>
      <c r="I546"/>
      <c r="J546"/>
      <c r="K546"/>
      <c r="L546"/>
      <c r="M546"/>
    </row>
    <row r="547" spans="1:13" x14ac:dyDescent="0.25">
      <c r="A547" s="116"/>
      <c r="B547" s="154">
        <v>312</v>
      </c>
      <c r="C547" s="155" t="s">
        <v>121</v>
      </c>
      <c r="D547" s="111">
        <f>D548</f>
        <v>50000</v>
      </c>
      <c r="E547" s="111">
        <f>E548</f>
        <v>3610</v>
      </c>
      <c r="F547" s="111">
        <f t="shared" si="27"/>
        <v>53610</v>
      </c>
      <c r="G547"/>
      <c r="H547"/>
      <c r="I547"/>
      <c r="J547"/>
      <c r="K547"/>
      <c r="L547"/>
      <c r="M547"/>
    </row>
    <row r="548" spans="1:13" x14ac:dyDescent="0.25">
      <c r="A548" s="116"/>
      <c r="B548" s="154">
        <v>3121</v>
      </c>
      <c r="C548" s="155" t="s">
        <v>121</v>
      </c>
      <c r="D548" s="111">
        <f>D554+D549+D550+D551+D552+D553</f>
        <v>50000</v>
      </c>
      <c r="E548" s="111">
        <f>E554+E549+E550+E551+E552+E553</f>
        <v>3610</v>
      </c>
      <c r="F548" s="111">
        <f t="shared" si="27"/>
        <v>53610</v>
      </c>
      <c r="G548"/>
      <c r="H548"/>
      <c r="I548"/>
      <c r="J548"/>
      <c r="K548"/>
      <c r="L548"/>
      <c r="M548"/>
    </row>
    <row r="549" spans="1:13" x14ac:dyDescent="0.25">
      <c r="A549" s="130" t="s">
        <v>569</v>
      </c>
      <c r="B549" s="156">
        <v>31212</v>
      </c>
      <c r="C549" s="157" t="s">
        <v>489</v>
      </c>
      <c r="D549" s="118">
        <v>11000</v>
      </c>
      <c r="E549" s="118">
        <v>-5000</v>
      </c>
      <c r="F549" s="118">
        <f t="shared" si="27"/>
        <v>6000</v>
      </c>
      <c r="G549"/>
      <c r="H549"/>
      <c r="I549"/>
      <c r="J549"/>
      <c r="K549"/>
      <c r="L549"/>
      <c r="M549"/>
    </row>
    <row r="550" spans="1:13" x14ac:dyDescent="0.25">
      <c r="A550" s="130" t="s">
        <v>570</v>
      </c>
      <c r="B550" s="156">
        <v>31213</v>
      </c>
      <c r="C550" s="157" t="s">
        <v>571</v>
      </c>
      <c r="D550" s="118">
        <v>20000</v>
      </c>
      <c r="E550" s="118">
        <v>5000</v>
      </c>
      <c r="F550" s="118">
        <f t="shared" si="27"/>
        <v>25000</v>
      </c>
      <c r="G550"/>
      <c r="H550"/>
      <c r="I550"/>
      <c r="J550"/>
      <c r="K550"/>
      <c r="L550"/>
      <c r="M550"/>
    </row>
    <row r="551" spans="1:13" x14ac:dyDescent="0.25">
      <c r="A551" s="130" t="s">
        <v>572</v>
      </c>
      <c r="B551" s="156">
        <v>31214</v>
      </c>
      <c r="C551" s="157" t="s">
        <v>573</v>
      </c>
      <c r="D551" s="118">
        <v>2000</v>
      </c>
      <c r="E551" s="118">
        <v>1210</v>
      </c>
      <c r="F551" s="118">
        <f t="shared" si="27"/>
        <v>3210</v>
      </c>
      <c r="G551"/>
      <c r="H551"/>
      <c r="I551"/>
      <c r="J551"/>
      <c r="K551"/>
      <c r="L551"/>
      <c r="M551"/>
    </row>
    <row r="552" spans="1:13" x14ac:dyDescent="0.25">
      <c r="A552" s="130" t="s">
        <v>574</v>
      </c>
      <c r="B552" s="156">
        <v>31215</v>
      </c>
      <c r="C552" s="157" t="s">
        <v>575</v>
      </c>
      <c r="D552" s="118">
        <v>0</v>
      </c>
      <c r="E552" s="118">
        <v>900</v>
      </c>
      <c r="F552" s="118">
        <f t="shared" si="27"/>
        <v>900</v>
      </c>
      <c r="G552"/>
      <c r="H552"/>
      <c r="I552"/>
      <c r="J552"/>
      <c r="K552"/>
      <c r="L552"/>
      <c r="M552"/>
    </row>
    <row r="553" spans="1:13" x14ac:dyDescent="0.25">
      <c r="A553" s="130" t="s">
        <v>576</v>
      </c>
      <c r="B553" s="156">
        <v>31216</v>
      </c>
      <c r="C553" s="157" t="s">
        <v>577</v>
      </c>
      <c r="D553" s="118">
        <v>16500</v>
      </c>
      <c r="E553" s="118">
        <v>0</v>
      </c>
      <c r="F553" s="118">
        <f t="shared" si="27"/>
        <v>16500</v>
      </c>
      <c r="G553"/>
      <c r="H553"/>
      <c r="I553"/>
      <c r="J553"/>
      <c r="K553"/>
      <c r="L553"/>
      <c r="M553"/>
    </row>
    <row r="554" spans="1:13" x14ac:dyDescent="0.25">
      <c r="A554" s="116" t="s">
        <v>578</v>
      </c>
      <c r="B554" s="156">
        <v>31219</v>
      </c>
      <c r="C554" s="157" t="s">
        <v>579</v>
      </c>
      <c r="D554" s="118">
        <v>500</v>
      </c>
      <c r="E554" s="118">
        <v>1500</v>
      </c>
      <c r="F554" s="118">
        <f t="shared" si="27"/>
        <v>2000</v>
      </c>
      <c r="G554"/>
      <c r="H554"/>
      <c r="I554"/>
      <c r="J554"/>
      <c r="K554"/>
      <c r="L554"/>
      <c r="M554"/>
    </row>
    <row r="555" spans="1:13" x14ac:dyDescent="0.25">
      <c r="A555" s="116"/>
      <c r="B555" s="154">
        <v>313</v>
      </c>
      <c r="C555" s="155" t="s">
        <v>122</v>
      </c>
      <c r="D555" s="111">
        <f>D556</f>
        <v>200000</v>
      </c>
      <c r="E555" s="111">
        <f>E556</f>
        <v>15000</v>
      </c>
      <c r="F555" s="111">
        <f t="shared" si="27"/>
        <v>215000</v>
      </c>
      <c r="G555"/>
      <c r="H555"/>
      <c r="I555"/>
      <c r="J555"/>
      <c r="K555"/>
      <c r="L555"/>
      <c r="M555"/>
    </row>
    <row r="556" spans="1:13" x14ac:dyDescent="0.25">
      <c r="A556" s="116"/>
      <c r="B556" s="154">
        <v>3131</v>
      </c>
      <c r="C556" s="155" t="s">
        <v>122</v>
      </c>
      <c r="D556" s="111">
        <f>D557+D558</f>
        <v>200000</v>
      </c>
      <c r="E556" s="111">
        <f>E557+E558</f>
        <v>15000</v>
      </c>
      <c r="F556" s="111">
        <f t="shared" si="27"/>
        <v>215000</v>
      </c>
      <c r="G556"/>
      <c r="H556"/>
      <c r="I556"/>
      <c r="J556"/>
      <c r="K556"/>
      <c r="L556"/>
      <c r="M556"/>
    </row>
    <row r="557" spans="1:13" x14ac:dyDescent="0.25">
      <c r="A557" s="116" t="s">
        <v>580</v>
      </c>
      <c r="B557" s="156">
        <v>31311</v>
      </c>
      <c r="C557" s="157" t="s">
        <v>581</v>
      </c>
      <c r="D557" s="118">
        <v>0</v>
      </c>
      <c r="E557" s="118">
        <v>0</v>
      </c>
      <c r="F557" s="118">
        <f t="shared" si="27"/>
        <v>0</v>
      </c>
      <c r="G557"/>
      <c r="H557"/>
      <c r="I557"/>
      <c r="J557"/>
      <c r="K557"/>
      <c r="L557"/>
      <c r="M557"/>
    </row>
    <row r="558" spans="1:13" x14ac:dyDescent="0.25">
      <c r="A558" s="116" t="s">
        <v>582</v>
      </c>
      <c r="B558" s="156">
        <v>31321</v>
      </c>
      <c r="C558" s="157" t="s">
        <v>123</v>
      </c>
      <c r="D558" s="118">
        <v>200000</v>
      </c>
      <c r="E558" s="118">
        <v>15000</v>
      </c>
      <c r="F558" s="118">
        <f t="shared" si="27"/>
        <v>215000</v>
      </c>
      <c r="G558"/>
      <c r="H558"/>
      <c r="I558"/>
      <c r="J558"/>
      <c r="K558"/>
      <c r="L558"/>
      <c r="M558"/>
    </row>
    <row r="559" spans="1:13" x14ac:dyDescent="0.25">
      <c r="A559" s="109"/>
      <c r="B559" s="110">
        <v>32</v>
      </c>
      <c r="C559" s="109" t="s">
        <v>33</v>
      </c>
      <c r="D559" s="111">
        <f>D560+D569+D574+D582+D567</f>
        <v>4920</v>
      </c>
      <c r="E559" s="111">
        <f>E560+E569+E574+E582</f>
        <v>2192.48</v>
      </c>
      <c r="F559" s="111">
        <f>F560+F569+F574+F582</f>
        <v>7112.48</v>
      </c>
      <c r="G559"/>
      <c r="H559"/>
      <c r="I559"/>
      <c r="J559"/>
      <c r="K559"/>
      <c r="L559"/>
      <c r="M559"/>
    </row>
    <row r="560" spans="1:13" x14ac:dyDescent="0.25">
      <c r="A560" s="109"/>
      <c r="B560" s="110">
        <v>321</v>
      </c>
      <c r="C560" s="109" t="s">
        <v>124</v>
      </c>
      <c r="D560" s="111">
        <f>D561+D567</f>
        <v>150</v>
      </c>
      <c r="E560" s="111">
        <f>E561+E567</f>
        <v>186.5</v>
      </c>
      <c r="F560" s="111">
        <f t="shared" ref="F560:F628" si="31">D560+E560</f>
        <v>336.5</v>
      </c>
      <c r="G560"/>
      <c r="H560"/>
      <c r="I560"/>
      <c r="J560"/>
      <c r="K560"/>
      <c r="L560"/>
      <c r="M560"/>
    </row>
    <row r="561" spans="1:13" x14ac:dyDescent="0.25">
      <c r="A561" s="109"/>
      <c r="B561" s="110">
        <v>3211</v>
      </c>
      <c r="C561" s="109" t="s">
        <v>125</v>
      </c>
      <c r="D561" s="111">
        <f>SUM(D562:D566)</f>
        <v>150</v>
      </c>
      <c r="E561" s="111">
        <f>SUM(E562:E566)</f>
        <v>160.5</v>
      </c>
      <c r="F561" s="111">
        <f t="shared" si="31"/>
        <v>310.5</v>
      </c>
      <c r="G561"/>
      <c r="H561"/>
      <c r="I561"/>
      <c r="J561"/>
      <c r="K561"/>
      <c r="L561"/>
      <c r="M561"/>
    </row>
    <row r="562" spans="1:13" x14ac:dyDescent="0.25">
      <c r="A562" s="130" t="s">
        <v>583</v>
      </c>
      <c r="B562" s="117">
        <v>32111</v>
      </c>
      <c r="C562" s="116" t="s">
        <v>292</v>
      </c>
      <c r="D562" s="118">
        <v>100</v>
      </c>
      <c r="E562" s="118">
        <v>170</v>
      </c>
      <c r="F562" s="118">
        <f t="shared" si="31"/>
        <v>270</v>
      </c>
      <c r="G562"/>
      <c r="H562"/>
      <c r="I562"/>
      <c r="J562"/>
      <c r="K562"/>
      <c r="L562"/>
      <c r="M562"/>
    </row>
    <row r="563" spans="1:13" x14ac:dyDescent="0.25">
      <c r="A563" s="130" t="s">
        <v>584</v>
      </c>
      <c r="B563" s="117">
        <v>32112</v>
      </c>
      <c r="C563" s="116" t="s">
        <v>294</v>
      </c>
      <c r="D563" s="118">
        <v>0</v>
      </c>
      <c r="E563" s="118">
        <v>0</v>
      </c>
      <c r="F563" s="118">
        <f t="shared" si="31"/>
        <v>0</v>
      </c>
      <c r="G563"/>
      <c r="H563"/>
      <c r="I563"/>
      <c r="J563"/>
      <c r="K563"/>
      <c r="L563"/>
      <c r="M563"/>
    </row>
    <row r="564" spans="1:13" x14ac:dyDescent="0.25">
      <c r="A564" s="130" t="s">
        <v>585</v>
      </c>
      <c r="B564" s="117">
        <v>32113</v>
      </c>
      <c r="C564" s="116" t="s">
        <v>296</v>
      </c>
      <c r="D564" s="118">
        <v>0</v>
      </c>
      <c r="E564" s="118">
        <v>0</v>
      </c>
      <c r="F564" s="118">
        <f t="shared" si="31"/>
        <v>0</v>
      </c>
      <c r="G564"/>
      <c r="H564"/>
      <c r="I564"/>
      <c r="J564"/>
      <c r="K564"/>
      <c r="L564"/>
      <c r="M564"/>
    </row>
    <row r="565" spans="1:13" x14ac:dyDescent="0.25">
      <c r="A565" s="130" t="s">
        <v>586</v>
      </c>
      <c r="B565" s="117">
        <v>32115</v>
      </c>
      <c r="C565" s="116" t="s">
        <v>300</v>
      </c>
      <c r="D565" s="118">
        <v>50</v>
      </c>
      <c r="E565" s="118">
        <v>-9.5</v>
      </c>
      <c r="F565" s="118">
        <f t="shared" si="31"/>
        <v>40.5</v>
      </c>
      <c r="G565"/>
      <c r="H565"/>
      <c r="I565"/>
      <c r="J565"/>
      <c r="K565"/>
      <c r="L565"/>
      <c r="M565"/>
    </row>
    <row r="566" spans="1:13" x14ac:dyDescent="0.25">
      <c r="A566" s="116" t="s">
        <v>556</v>
      </c>
      <c r="B566" s="117">
        <v>32119</v>
      </c>
      <c r="C566" s="116" t="s">
        <v>306</v>
      </c>
      <c r="D566" s="118">
        <v>0</v>
      </c>
      <c r="E566" s="118">
        <v>0</v>
      </c>
      <c r="F566" s="118">
        <f t="shared" si="31"/>
        <v>0</v>
      </c>
      <c r="G566"/>
      <c r="H566"/>
      <c r="I566"/>
      <c r="J566"/>
      <c r="K566"/>
      <c r="L566"/>
      <c r="M566"/>
    </row>
    <row r="567" spans="1:13" x14ac:dyDescent="0.25">
      <c r="A567" s="109"/>
      <c r="B567" s="110">
        <v>3214</v>
      </c>
      <c r="C567" s="109" t="s">
        <v>126</v>
      </c>
      <c r="D567" s="111">
        <f>D568</f>
        <v>0</v>
      </c>
      <c r="E567" s="111">
        <v>26</v>
      </c>
      <c r="F567" s="111">
        <f t="shared" si="31"/>
        <v>26</v>
      </c>
      <c r="G567"/>
      <c r="H567"/>
      <c r="I567"/>
      <c r="J567"/>
      <c r="K567"/>
      <c r="L567"/>
      <c r="M567"/>
    </row>
    <row r="568" spans="1:13" ht="30" x14ac:dyDescent="0.25">
      <c r="A568" s="130" t="s">
        <v>587</v>
      </c>
      <c r="B568" s="117">
        <v>32141</v>
      </c>
      <c r="C568" s="158" t="s">
        <v>316</v>
      </c>
      <c r="D568" s="118">
        <v>0</v>
      </c>
      <c r="E568" s="118">
        <v>26</v>
      </c>
      <c r="F568" s="118">
        <f t="shared" si="31"/>
        <v>26</v>
      </c>
      <c r="G568"/>
      <c r="H568"/>
      <c r="I568"/>
      <c r="J568"/>
      <c r="K568"/>
      <c r="L568"/>
      <c r="M568"/>
    </row>
    <row r="569" spans="1:13" x14ac:dyDescent="0.25">
      <c r="A569" s="116"/>
      <c r="B569" s="141">
        <v>322</v>
      </c>
      <c r="C569" s="149" t="s">
        <v>127</v>
      </c>
      <c r="D569" s="143">
        <f>D570+D572</f>
        <v>0</v>
      </c>
      <c r="E569" s="143">
        <f>E570+E572</f>
        <v>250</v>
      </c>
      <c r="F569" s="143">
        <f t="shared" ref="F569" si="32">F570+F572</f>
        <v>250</v>
      </c>
      <c r="G569"/>
      <c r="H569"/>
      <c r="I569"/>
      <c r="J569"/>
      <c r="K569"/>
      <c r="L569"/>
      <c r="M569"/>
    </row>
    <row r="570" spans="1:13" x14ac:dyDescent="0.25">
      <c r="A570" s="109"/>
      <c r="B570" s="110">
        <v>3221</v>
      </c>
      <c r="C570" s="109" t="s">
        <v>317</v>
      </c>
      <c r="D570" s="111">
        <v>0</v>
      </c>
      <c r="E570" s="111">
        <v>250</v>
      </c>
      <c r="F570" s="111">
        <f t="shared" si="31"/>
        <v>250</v>
      </c>
      <c r="G570"/>
      <c r="H570"/>
      <c r="I570"/>
      <c r="J570"/>
      <c r="K570"/>
      <c r="L570"/>
      <c r="M570"/>
    </row>
    <row r="571" spans="1:13" x14ac:dyDescent="0.25">
      <c r="A571" s="116" t="s">
        <v>820</v>
      </c>
      <c r="B571" s="117">
        <v>32212</v>
      </c>
      <c r="C571" s="116" t="s">
        <v>821</v>
      </c>
      <c r="D571" s="118">
        <v>0</v>
      </c>
      <c r="E571" s="118">
        <v>250</v>
      </c>
      <c r="F571" s="118">
        <f t="shared" si="31"/>
        <v>250</v>
      </c>
      <c r="G571"/>
      <c r="H571"/>
      <c r="I571"/>
      <c r="J571"/>
      <c r="K571"/>
      <c r="L571"/>
      <c r="M571"/>
    </row>
    <row r="572" spans="1:13" x14ac:dyDescent="0.25">
      <c r="A572" s="116"/>
      <c r="B572" s="141">
        <v>3222</v>
      </c>
      <c r="C572" s="149" t="s">
        <v>128</v>
      </c>
      <c r="D572" s="143">
        <v>0</v>
      </c>
      <c r="E572" s="111">
        <v>0</v>
      </c>
      <c r="F572" s="111">
        <f t="shared" si="31"/>
        <v>0</v>
      </c>
      <c r="G572"/>
      <c r="H572"/>
      <c r="I572"/>
      <c r="J572"/>
      <c r="K572"/>
      <c r="L572"/>
      <c r="M572"/>
    </row>
    <row r="573" spans="1:13" x14ac:dyDescent="0.25">
      <c r="A573" s="116" t="s">
        <v>588</v>
      </c>
      <c r="B573" s="117">
        <v>32222</v>
      </c>
      <c r="C573" s="147" t="s">
        <v>331</v>
      </c>
      <c r="D573" s="118">
        <v>0</v>
      </c>
      <c r="E573" s="118">
        <v>0</v>
      </c>
      <c r="F573" s="118">
        <f t="shared" si="31"/>
        <v>0</v>
      </c>
      <c r="G573"/>
      <c r="H573"/>
      <c r="I573"/>
      <c r="J573"/>
      <c r="K573"/>
      <c r="L573"/>
      <c r="M573"/>
    </row>
    <row r="574" spans="1:13" x14ac:dyDescent="0.25">
      <c r="A574" s="109"/>
      <c r="B574" s="110">
        <v>323</v>
      </c>
      <c r="C574" s="109" t="s">
        <v>132</v>
      </c>
      <c r="D574" s="111">
        <f>D577+D580+D575</f>
        <v>70</v>
      </c>
      <c r="E574" s="111">
        <f>E577+E580+E575</f>
        <v>799.4</v>
      </c>
      <c r="F574" s="111">
        <f t="shared" si="31"/>
        <v>869.4</v>
      </c>
      <c r="G574"/>
      <c r="H574"/>
      <c r="I574"/>
      <c r="J574"/>
      <c r="K574"/>
      <c r="L574"/>
      <c r="M574"/>
    </row>
    <row r="575" spans="1:13" x14ac:dyDescent="0.25">
      <c r="A575" s="109"/>
      <c r="B575" s="110">
        <v>3231</v>
      </c>
      <c r="C575" s="109" t="s">
        <v>133</v>
      </c>
      <c r="D575" s="111">
        <v>0</v>
      </c>
      <c r="E575" s="111">
        <v>780</v>
      </c>
      <c r="F575" s="111">
        <f t="shared" si="31"/>
        <v>780</v>
      </c>
      <c r="G575"/>
      <c r="H575"/>
      <c r="I575"/>
      <c r="J575"/>
      <c r="K575"/>
      <c r="L575"/>
      <c r="M575"/>
    </row>
    <row r="576" spans="1:13" x14ac:dyDescent="0.25">
      <c r="A576" s="116" t="s">
        <v>822</v>
      </c>
      <c r="B576" s="117">
        <v>32319</v>
      </c>
      <c r="C576" s="116" t="s">
        <v>361</v>
      </c>
      <c r="D576" s="118">
        <v>0</v>
      </c>
      <c r="E576" s="118">
        <v>780</v>
      </c>
      <c r="F576" s="118">
        <f t="shared" si="31"/>
        <v>780</v>
      </c>
      <c r="G576"/>
      <c r="H576"/>
      <c r="I576"/>
      <c r="J576"/>
      <c r="K576"/>
      <c r="L576"/>
      <c r="M576"/>
    </row>
    <row r="577" spans="1:13" x14ac:dyDescent="0.25">
      <c r="A577" s="109"/>
      <c r="B577" s="110">
        <v>3237</v>
      </c>
      <c r="C577" s="109" t="s">
        <v>138</v>
      </c>
      <c r="D577" s="111">
        <f>D578+D579</f>
        <v>70</v>
      </c>
      <c r="E577" s="111">
        <v>19.399999999999999</v>
      </c>
      <c r="F577" s="111">
        <f t="shared" si="31"/>
        <v>89.4</v>
      </c>
      <c r="G577"/>
      <c r="H577"/>
      <c r="I577"/>
      <c r="J577"/>
      <c r="K577"/>
      <c r="L577"/>
      <c r="M577"/>
    </row>
    <row r="578" spans="1:13" x14ac:dyDescent="0.25">
      <c r="A578" s="130" t="s">
        <v>589</v>
      </c>
      <c r="B578" s="117">
        <v>32371</v>
      </c>
      <c r="C578" s="116" t="s">
        <v>590</v>
      </c>
      <c r="D578" s="118">
        <v>70</v>
      </c>
      <c r="E578" s="118">
        <v>19.399999999999999</v>
      </c>
      <c r="F578" s="118">
        <f t="shared" si="31"/>
        <v>89.4</v>
      </c>
      <c r="G578"/>
      <c r="H578"/>
      <c r="I578"/>
      <c r="J578"/>
      <c r="K578"/>
      <c r="L578"/>
      <c r="M578"/>
    </row>
    <row r="579" spans="1:13" x14ac:dyDescent="0.25">
      <c r="A579" s="116" t="s">
        <v>591</v>
      </c>
      <c r="B579" s="117">
        <v>32379</v>
      </c>
      <c r="C579" s="116" t="s">
        <v>405</v>
      </c>
      <c r="D579" s="118">
        <v>0</v>
      </c>
      <c r="E579" s="118">
        <v>0</v>
      </c>
      <c r="F579" s="118">
        <f t="shared" si="31"/>
        <v>0</v>
      </c>
      <c r="G579"/>
      <c r="H579"/>
      <c r="I579"/>
      <c r="J579"/>
      <c r="K579"/>
      <c r="L579"/>
      <c r="M579"/>
    </row>
    <row r="580" spans="1:13" x14ac:dyDescent="0.25">
      <c r="A580" s="109"/>
      <c r="B580" s="110">
        <v>3239</v>
      </c>
      <c r="C580" s="109" t="s">
        <v>140</v>
      </c>
      <c r="D580" s="111">
        <v>0</v>
      </c>
      <c r="E580" s="111">
        <v>0</v>
      </c>
      <c r="F580" s="111">
        <f t="shared" si="31"/>
        <v>0</v>
      </c>
      <c r="G580"/>
      <c r="H580"/>
      <c r="I580"/>
      <c r="J580"/>
      <c r="K580"/>
      <c r="L580"/>
      <c r="M580"/>
    </row>
    <row r="581" spans="1:13" x14ac:dyDescent="0.25">
      <c r="A581" s="116" t="s">
        <v>592</v>
      </c>
      <c r="B581" s="117">
        <v>32399</v>
      </c>
      <c r="C581" s="116" t="s">
        <v>415</v>
      </c>
      <c r="D581" s="118">
        <v>0</v>
      </c>
      <c r="E581" s="118">
        <v>0</v>
      </c>
      <c r="F581" s="118">
        <f t="shared" si="31"/>
        <v>0</v>
      </c>
      <c r="G581"/>
      <c r="H581"/>
      <c r="I581"/>
      <c r="J581"/>
      <c r="K581"/>
      <c r="L581"/>
      <c r="M581"/>
    </row>
    <row r="582" spans="1:13" x14ac:dyDescent="0.25">
      <c r="A582" s="116"/>
      <c r="B582" s="110">
        <v>329</v>
      </c>
      <c r="C582" s="109" t="s">
        <v>141</v>
      </c>
      <c r="D582" s="111">
        <f>D585+D590+D583+D588</f>
        <v>4700</v>
      </c>
      <c r="E582" s="111">
        <f>E585+E590+E583+E588</f>
        <v>956.57999999999993</v>
      </c>
      <c r="F582" s="111">
        <f t="shared" si="31"/>
        <v>5656.58</v>
      </c>
      <c r="G582"/>
      <c r="H582"/>
      <c r="I582"/>
      <c r="J582"/>
      <c r="K582"/>
      <c r="L582"/>
      <c r="M582"/>
    </row>
    <row r="583" spans="1:13" x14ac:dyDescent="0.25">
      <c r="A583" s="116"/>
      <c r="B583" s="110">
        <v>3293</v>
      </c>
      <c r="C583" s="109" t="s">
        <v>144</v>
      </c>
      <c r="D583" s="111">
        <v>0</v>
      </c>
      <c r="E583" s="111">
        <v>69.7</v>
      </c>
      <c r="F583" s="111">
        <f t="shared" si="31"/>
        <v>69.7</v>
      </c>
      <c r="G583"/>
      <c r="H583"/>
      <c r="I583"/>
      <c r="J583"/>
      <c r="K583"/>
      <c r="L583"/>
      <c r="M583"/>
    </row>
    <row r="584" spans="1:13" x14ac:dyDescent="0.25">
      <c r="A584" s="116" t="s">
        <v>593</v>
      </c>
      <c r="B584" s="117">
        <v>32931</v>
      </c>
      <c r="C584" s="116" t="s">
        <v>144</v>
      </c>
      <c r="D584" s="118">
        <v>0</v>
      </c>
      <c r="E584" s="118">
        <v>69.7</v>
      </c>
      <c r="F584" s="118">
        <f t="shared" si="31"/>
        <v>69.7</v>
      </c>
      <c r="G584"/>
      <c r="H584"/>
      <c r="I584"/>
      <c r="J584"/>
      <c r="K584"/>
      <c r="L584"/>
      <c r="M584"/>
    </row>
    <row r="585" spans="1:13" x14ac:dyDescent="0.25">
      <c r="A585" s="116"/>
      <c r="B585" s="110">
        <v>3295</v>
      </c>
      <c r="C585" s="109" t="s">
        <v>145</v>
      </c>
      <c r="D585" s="111">
        <f>D586+D587</f>
        <v>4200</v>
      </c>
      <c r="E585" s="111">
        <f>E586+E587</f>
        <v>792</v>
      </c>
      <c r="F585" s="111">
        <f t="shared" si="31"/>
        <v>4992</v>
      </c>
      <c r="G585"/>
      <c r="H585"/>
      <c r="I585"/>
      <c r="J585"/>
      <c r="K585"/>
      <c r="L585"/>
      <c r="M585"/>
    </row>
    <row r="586" spans="1:13" x14ac:dyDescent="0.25">
      <c r="A586" s="116" t="s">
        <v>594</v>
      </c>
      <c r="B586" s="117">
        <v>32952</v>
      </c>
      <c r="C586" s="116" t="s">
        <v>595</v>
      </c>
      <c r="D586" s="118">
        <v>100</v>
      </c>
      <c r="E586" s="118">
        <v>-100</v>
      </c>
      <c r="F586" s="118">
        <f t="shared" si="31"/>
        <v>0</v>
      </c>
      <c r="G586"/>
      <c r="H586"/>
      <c r="I586"/>
      <c r="J586"/>
      <c r="K586"/>
      <c r="L586"/>
      <c r="M586"/>
    </row>
    <row r="587" spans="1:13" ht="30" x14ac:dyDescent="0.25">
      <c r="A587" s="116" t="s">
        <v>596</v>
      </c>
      <c r="B587" s="117">
        <v>32955</v>
      </c>
      <c r="C587" s="116" t="s">
        <v>597</v>
      </c>
      <c r="D587" s="118">
        <v>4100</v>
      </c>
      <c r="E587" s="118">
        <v>892</v>
      </c>
      <c r="F587" s="118">
        <f t="shared" si="31"/>
        <v>4992</v>
      </c>
      <c r="G587"/>
      <c r="H587"/>
      <c r="I587"/>
      <c r="J587"/>
      <c r="K587"/>
      <c r="L587"/>
      <c r="M587"/>
    </row>
    <row r="588" spans="1:13" x14ac:dyDescent="0.25">
      <c r="A588" s="116"/>
      <c r="B588" s="110">
        <v>3296</v>
      </c>
      <c r="C588" s="109" t="s">
        <v>146</v>
      </c>
      <c r="D588" s="111">
        <v>0</v>
      </c>
      <c r="E588" s="111">
        <v>594.88</v>
      </c>
      <c r="F588" s="111">
        <f t="shared" si="31"/>
        <v>594.88</v>
      </c>
      <c r="G588"/>
      <c r="H588"/>
      <c r="I588"/>
      <c r="J588"/>
      <c r="K588"/>
      <c r="L588"/>
      <c r="M588"/>
    </row>
    <row r="589" spans="1:13" x14ac:dyDescent="0.25">
      <c r="A589" s="116" t="s">
        <v>823</v>
      </c>
      <c r="B589" s="117">
        <v>32961</v>
      </c>
      <c r="C589" s="116" t="s">
        <v>146</v>
      </c>
      <c r="D589" s="118">
        <v>0</v>
      </c>
      <c r="E589" s="118">
        <v>594.88</v>
      </c>
      <c r="F589" s="118">
        <f t="shared" si="31"/>
        <v>594.88</v>
      </c>
      <c r="G589"/>
      <c r="H589"/>
      <c r="I589"/>
      <c r="J589"/>
      <c r="K589"/>
      <c r="L589"/>
      <c r="M589"/>
    </row>
    <row r="590" spans="1:13" x14ac:dyDescent="0.25">
      <c r="A590" s="109"/>
      <c r="B590" s="110">
        <v>3299</v>
      </c>
      <c r="C590" s="109" t="s">
        <v>141</v>
      </c>
      <c r="D590" s="111">
        <f>D591</f>
        <v>500</v>
      </c>
      <c r="E590" s="111">
        <f>E591</f>
        <v>-500</v>
      </c>
      <c r="F590" s="111">
        <f t="shared" si="31"/>
        <v>0</v>
      </c>
      <c r="G590"/>
      <c r="H590"/>
      <c r="I590"/>
      <c r="J590"/>
      <c r="K590"/>
      <c r="L590"/>
      <c r="M590"/>
    </row>
    <row r="591" spans="1:13" x14ac:dyDescent="0.25">
      <c r="A591" s="116" t="s">
        <v>598</v>
      </c>
      <c r="B591" s="117">
        <v>32999</v>
      </c>
      <c r="C591" s="116" t="s">
        <v>141</v>
      </c>
      <c r="D591" s="118">
        <v>500</v>
      </c>
      <c r="E591" s="118">
        <v>-500</v>
      </c>
      <c r="F591" s="118">
        <f t="shared" si="31"/>
        <v>0</v>
      </c>
      <c r="G591"/>
      <c r="H591"/>
      <c r="I591"/>
      <c r="J591"/>
      <c r="K591"/>
      <c r="L591"/>
      <c r="M591"/>
    </row>
    <row r="592" spans="1:13" x14ac:dyDescent="0.25">
      <c r="A592" s="116"/>
      <c r="B592" s="110">
        <v>38</v>
      </c>
      <c r="C592" s="109" t="s">
        <v>73</v>
      </c>
      <c r="D592" s="111">
        <v>435</v>
      </c>
      <c r="E592" s="111">
        <f>E593</f>
        <v>-129</v>
      </c>
      <c r="F592" s="111">
        <f t="shared" si="31"/>
        <v>306</v>
      </c>
      <c r="G592"/>
      <c r="H592"/>
      <c r="I592"/>
      <c r="J592"/>
      <c r="K592"/>
      <c r="L592"/>
      <c r="M592"/>
    </row>
    <row r="593" spans="1:13" x14ac:dyDescent="0.25">
      <c r="A593" s="116"/>
      <c r="B593" s="110">
        <v>381</v>
      </c>
      <c r="C593" s="109" t="s">
        <v>161</v>
      </c>
      <c r="D593" s="111">
        <v>435</v>
      </c>
      <c r="E593" s="111">
        <f>E594</f>
        <v>-129</v>
      </c>
      <c r="F593" s="111">
        <f t="shared" si="31"/>
        <v>306</v>
      </c>
      <c r="G593"/>
      <c r="H593"/>
      <c r="I593"/>
      <c r="J593"/>
      <c r="K593"/>
      <c r="L593"/>
      <c r="M593"/>
    </row>
    <row r="594" spans="1:13" x14ac:dyDescent="0.25">
      <c r="A594" s="116"/>
      <c r="B594" s="110">
        <v>3812</v>
      </c>
      <c r="C594" s="109" t="s">
        <v>162</v>
      </c>
      <c r="D594" s="111">
        <v>435</v>
      </c>
      <c r="E594" s="111">
        <f>E595</f>
        <v>-129</v>
      </c>
      <c r="F594" s="111">
        <f t="shared" si="31"/>
        <v>306</v>
      </c>
      <c r="G594"/>
      <c r="H594"/>
      <c r="I594"/>
      <c r="J594"/>
      <c r="K594"/>
      <c r="L594"/>
      <c r="M594"/>
    </row>
    <row r="595" spans="1:13" x14ac:dyDescent="0.25">
      <c r="A595" s="116" t="s">
        <v>599</v>
      </c>
      <c r="B595" s="117">
        <v>38129</v>
      </c>
      <c r="C595" s="116" t="s">
        <v>543</v>
      </c>
      <c r="D595" s="118">
        <v>435</v>
      </c>
      <c r="E595" s="118">
        <v>-129</v>
      </c>
      <c r="F595" s="118">
        <f t="shared" si="31"/>
        <v>306</v>
      </c>
      <c r="G595"/>
      <c r="H595"/>
      <c r="I595"/>
      <c r="J595"/>
      <c r="K595"/>
      <c r="L595"/>
      <c r="M595"/>
    </row>
    <row r="596" spans="1:13" x14ac:dyDescent="0.25">
      <c r="A596" s="109"/>
      <c r="B596" s="110">
        <v>4</v>
      </c>
      <c r="C596" s="109" t="s">
        <v>34</v>
      </c>
      <c r="D596" s="111">
        <f>D597+D601</f>
        <v>1000</v>
      </c>
      <c r="E596" s="111">
        <f>E597+E601</f>
        <v>-500</v>
      </c>
      <c r="F596" s="111">
        <f t="shared" si="31"/>
        <v>500</v>
      </c>
      <c r="G596"/>
      <c r="H596"/>
      <c r="I596"/>
      <c r="J596"/>
      <c r="K596"/>
      <c r="L596"/>
      <c r="M596"/>
    </row>
    <row r="597" spans="1:13" ht="30" x14ac:dyDescent="0.25">
      <c r="A597" s="109"/>
      <c r="B597" s="110">
        <v>41</v>
      </c>
      <c r="C597" s="109" t="s">
        <v>35</v>
      </c>
      <c r="D597" s="111">
        <v>0</v>
      </c>
      <c r="E597" s="111">
        <v>0</v>
      </c>
      <c r="F597" s="111">
        <f t="shared" si="31"/>
        <v>0</v>
      </c>
      <c r="G597"/>
      <c r="H597"/>
      <c r="I597"/>
      <c r="J597"/>
      <c r="K597"/>
      <c r="L597"/>
      <c r="M597"/>
    </row>
    <row r="598" spans="1:13" x14ac:dyDescent="0.25">
      <c r="A598" s="109"/>
      <c r="B598" s="110">
        <v>412</v>
      </c>
      <c r="C598" s="109" t="s">
        <v>479</v>
      </c>
      <c r="D598" s="111">
        <v>0</v>
      </c>
      <c r="E598" s="111">
        <v>0</v>
      </c>
      <c r="F598" s="111">
        <f t="shared" si="31"/>
        <v>0</v>
      </c>
      <c r="G598"/>
      <c r="H598"/>
      <c r="I598"/>
      <c r="J598"/>
      <c r="K598"/>
      <c r="L598"/>
      <c r="M598"/>
    </row>
    <row r="599" spans="1:13" x14ac:dyDescent="0.25">
      <c r="A599" s="109"/>
      <c r="B599" s="110">
        <v>4123</v>
      </c>
      <c r="C599" s="109" t="s">
        <v>389</v>
      </c>
      <c r="D599" s="111">
        <v>0</v>
      </c>
      <c r="E599" s="111">
        <v>0</v>
      </c>
      <c r="F599" s="111">
        <f t="shared" si="31"/>
        <v>0</v>
      </c>
      <c r="G599"/>
      <c r="H599"/>
      <c r="I599"/>
      <c r="J599"/>
      <c r="K599"/>
      <c r="L599"/>
      <c r="M599"/>
    </row>
    <row r="600" spans="1:13" x14ac:dyDescent="0.25">
      <c r="A600" s="116" t="s">
        <v>600</v>
      </c>
      <c r="B600" s="117">
        <v>41231</v>
      </c>
      <c r="C600" s="116" t="s">
        <v>389</v>
      </c>
      <c r="D600" s="111">
        <v>0</v>
      </c>
      <c r="E600" s="111">
        <v>0</v>
      </c>
      <c r="F600" s="111">
        <f t="shared" si="31"/>
        <v>0</v>
      </c>
      <c r="G600"/>
      <c r="H600"/>
      <c r="I600"/>
      <c r="J600"/>
      <c r="K600"/>
      <c r="L600"/>
      <c r="M600"/>
    </row>
    <row r="601" spans="1:13" x14ac:dyDescent="0.25">
      <c r="A601" s="109"/>
      <c r="B601" s="110">
        <v>42</v>
      </c>
      <c r="C601" s="109" t="s">
        <v>74</v>
      </c>
      <c r="D601" s="111">
        <f>D602+D606</f>
        <v>1000</v>
      </c>
      <c r="E601" s="111">
        <f>E602+E606</f>
        <v>-500</v>
      </c>
      <c r="F601" s="111">
        <f t="shared" si="31"/>
        <v>500</v>
      </c>
      <c r="G601"/>
      <c r="H601"/>
      <c r="I601"/>
      <c r="J601"/>
      <c r="K601"/>
      <c r="L601"/>
      <c r="M601"/>
    </row>
    <row r="602" spans="1:13" x14ac:dyDescent="0.25">
      <c r="A602" s="109"/>
      <c r="B602" s="110">
        <v>422</v>
      </c>
      <c r="C602" s="109" t="s">
        <v>152</v>
      </c>
      <c r="D602" s="111">
        <v>0</v>
      </c>
      <c r="E602" s="111">
        <v>0</v>
      </c>
      <c r="F602" s="111">
        <f t="shared" si="31"/>
        <v>0</v>
      </c>
      <c r="G602"/>
      <c r="H602"/>
      <c r="I602"/>
      <c r="J602"/>
      <c r="K602"/>
      <c r="L602"/>
      <c r="M602"/>
    </row>
    <row r="603" spans="1:13" x14ac:dyDescent="0.25">
      <c r="A603" s="109"/>
      <c r="B603" s="110">
        <v>4227</v>
      </c>
      <c r="C603" s="109" t="s">
        <v>154</v>
      </c>
      <c r="D603" s="111">
        <v>0</v>
      </c>
      <c r="E603" s="111">
        <v>0</v>
      </c>
      <c r="F603" s="111">
        <f t="shared" si="31"/>
        <v>0</v>
      </c>
      <c r="G603"/>
      <c r="H603"/>
      <c r="I603"/>
      <c r="J603"/>
      <c r="K603"/>
      <c r="L603"/>
      <c r="M603"/>
    </row>
    <row r="604" spans="1:13" x14ac:dyDescent="0.25">
      <c r="A604" s="116" t="s">
        <v>601</v>
      </c>
      <c r="B604" s="117">
        <v>42271</v>
      </c>
      <c r="C604" s="116" t="s">
        <v>452</v>
      </c>
      <c r="D604" s="118">
        <v>0</v>
      </c>
      <c r="E604" s="118">
        <v>0</v>
      </c>
      <c r="F604" s="118">
        <f t="shared" si="31"/>
        <v>0</v>
      </c>
      <c r="G604"/>
      <c r="H604"/>
      <c r="I604"/>
      <c r="J604"/>
      <c r="K604"/>
      <c r="L604"/>
      <c r="M604"/>
    </row>
    <row r="605" spans="1:13" x14ac:dyDescent="0.25">
      <c r="A605" s="116" t="s">
        <v>602</v>
      </c>
      <c r="B605" s="117">
        <v>42273</v>
      </c>
      <c r="C605" s="116" t="s">
        <v>454</v>
      </c>
      <c r="D605" s="118">
        <v>0</v>
      </c>
      <c r="E605" s="118">
        <v>0</v>
      </c>
      <c r="F605" s="118">
        <f t="shared" si="31"/>
        <v>0</v>
      </c>
      <c r="G605"/>
      <c r="H605"/>
      <c r="I605"/>
      <c r="J605"/>
      <c r="K605"/>
      <c r="L605"/>
      <c r="M605"/>
    </row>
    <row r="606" spans="1:13" x14ac:dyDescent="0.25">
      <c r="A606" s="116"/>
      <c r="B606" s="110">
        <v>424</v>
      </c>
      <c r="C606" s="109" t="s">
        <v>155</v>
      </c>
      <c r="D606" s="111">
        <f>D607</f>
        <v>1000</v>
      </c>
      <c r="E606" s="111">
        <f>E607</f>
        <v>-500</v>
      </c>
      <c r="F606" s="111">
        <f t="shared" si="31"/>
        <v>500</v>
      </c>
      <c r="G606"/>
      <c r="H606"/>
      <c r="I606"/>
      <c r="J606"/>
      <c r="K606"/>
      <c r="L606"/>
      <c r="M606"/>
    </row>
    <row r="607" spans="1:13" x14ac:dyDescent="0.25">
      <c r="A607" s="116"/>
      <c r="B607" s="110">
        <v>4241</v>
      </c>
      <c r="C607" s="109" t="s">
        <v>156</v>
      </c>
      <c r="D607" s="111">
        <f>D608</f>
        <v>1000</v>
      </c>
      <c r="E607" s="111">
        <f>E608</f>
        <v>-500</v>
      </c>
      <c r="F607" s="111">
        <f t="shared" si="31"/>
        <v>500</v>
      </c>
      <c r="G607"/>
      <c r="H607"/>
      <c r="I607"/>
      <c r="J607"/>
      <c r="K607"/>
      <c r="L607"/>
      <c r="M607"/>
    </row>
    <row r="608" spans="1:13" x14ac:dyDescent="0.25">
      <c r="A608" s="116" t="s">
        <v>603</v>
      </c>
      <c r="B608" s="117">
        <v>42411</v>
      </c>
      <c r="C608" s="116" t="s">
        <v>156</v>
      </c>
      <c r="D608" s="118">
        <v>1000</v>
      </c>
      <c r="E608" s="118">
        <v>-500</v>
      </c>
      <c r="F608" s="118">
        <f t="shared" si="31"/>
        <v>500</v>
      </c>
      <c r="G608"/>
      <c r="H608"/>
      <c r="I608"/>
      <c r="J608"/>
      <c r="K608"/>
      <c r="L608"/>
      <c r="M608"/>
    </row>
    <row r="609" spans="1:13" x14ac:dyDescent="0.25">
      <c r="A609" s="116"/>
      <c r="B609" s="110">
        <v>9</v>
      </c>
      <c r="C609" s="109" t="s">
        <v>65</v>
      </c>
      <c r="D609" s="111">
        <v>0</v>
      </c>
      <c r="E609" s="111">
        <f>E610</f>
        <v>0</v>
      </c>
      <c r="F609" s="111">
        <f t="shared" si="31"/>
        <v>0</v>
      </c>
      <c r="G609"/>
      <c r="H609"/>
      <c r="I609"/>
      <c r="J609"/>
      <c r="K609"/>
      <c r="L609"/>
      <c r="M609"/>
    </row>
    <row r="610" spans="1:13" x14ac:dyDescent="0.25">
      <c r="A610" s="116"/>
      <c r="B610" s="110">
        <v>92</v>
      </c>
      <c r="C610" s="109" t="s">
        <v>66</v>
      </c>
      <c r="D610" s="111">
        <v>0</v>
      </c>
      <c r="E610" s="111">
        <f>E611</f>
        <v>0</v>
      </c>
      <c r="F610" s="111">
        <f t="shared" si="31"/>
        <v>0</v>
      </c>
      <c r="G610"/>
      <c r="H610"/>
      <c r="I610"/>
      <c r="J610"/>
      <c r="K610"/>
      <c r="L610"/>
      <c r="M610"/>
    </row>
    <row r="611" spans="1:13" x14ac:dyDescent="0.25">
      <c r="A611" s="116"/>
      <c r="B611" s="110">
        <v>922</v>
      </c>
      <c r="C611" s="116" t="s">
        <v>223</v>
      </c>
      <c r="D611" s="111">
        <v>0</v>
      </c>
      <c r="E611" s="111">
        <f>E612</f>
        <v>0</v>
      </c>
      <c r="F611" s="111">
        <f t="shared" si="31"/>
        <v>0</v>
      </c>
      <c r="G611"/>
      <c r="H611"/>
      <c r="I611"/>
      <c r="J611"/>
      <c r="K611"/>
      <c r="L611"/>
      <c r="M611"/>
    </row>
    <row r="612" spans="1:13" x14ac:dyDescent="0.25">
      <c r="A612" s="116"/>
      <c r="B612" s="110">
        <v>9222</v>
      </c>
      <c r="C612" s="109" t="s">
        <v>485</v>
      </c>
      <c r="D612" s="111">
        <v>0</v>
      </c>
      <c r="E612" s="111">
        <f>E613</f>
        <v>0</v>
      </c>
      <c r="F612" s="111">
        <f t="shared" si="31"/>
        <v>0</v>
      </c>
      <c r="G612"/>
      <c r="H612"/>
      <c r="I612"/>
      <c r="J612"/>
      <c r="K612"/>
      <c r="L612"/>
      <c r="M612"/>
    </row>
    <row r="613" spans="1:13" x14ac:dyDescent="0.25">
      <c r="A613" s="116" t="s">
        <v>604</v>
      </c>
      <c r="B613" s="117">
        <v>92221</v>
      </c>
      <c r="C613" s="116" t="s">
        <v>487</v>
      </c>
      <c r="D613" s="118">
        <v>0</v>
      </c>
      <c r="E613" s="118">
        <v>0</v>
      </c>
      <c r="F613" s="118">
        <f t="shared" si="31"/>
        <v>0</v>
      </c>
      <c r="G613"/>
      <c r="H613"/>
      <c r="I613"/>
      <c r="J613"/>
      <c r="K613"/>
      <c r="L613"/>
      <c r="M613"/>
    </row>
    <row r="614" spans="1:13" x14ac:dyDescent="0.25">
      <c r="A614" s="106" t="s">
        <v>204</v>
      </c>
      <c r="B614" s="107" t="s">
        <v>113</v>
      </c>
      <c r="C614" s="106" t="s">
        <v>605</v>
      </c>
      <c r="D614" s="108">
        <f>SUM(D615+D666)</f>
        <v>12000</v>
      </c>
      <c r="E614" s="108">
        <f>E615+E666</f>
        <v>11225.17</v>
      </c>
      <c r="F614" s="108">
        <f t="shared" si="31"/>
        <v>23225.17</v>
      </c>
      <c r="G614"/>
      <c r="H614"/>
      <c r="I614"/>
      <c r="J614"/>
      <c r="K614"/>
      <c r="L614"/>
      <c r="M614"/>
    </row>
    <row r="615" spans="1:13" x14ac:dyDescent="0.25">
      <c r="A615" s="109"/>
      <c r="B615" s="110">
        <v>3</v>
      </c>
      <c r="C615" s="109" t="s">
        <v>31</v>
      </c>
      <c r="D615" s="111">
        <f>D616</f>
        <v>6200</v>
      </c>
      <c r="E615" s="111">
        <f>E616+E662</f>
        <v>-5051</v>
      </c>
      <c r="F615" s="111">
        <f t="shared" si="31"/>
        <v>1149</v>
      </c>
      <c r="G615"/>
      <c r="H615"/>
      <c r="I615"/>
      <c r="J615"/>
      <c r="K615"/>
      <c r="L615"/>
      <c r="M615"/>
    </row>
    <row r="616" spans="1:13" x14ac:dyDescent="0.25">
      <c r="A616" s="109"/>
      <c r="B616" s="110">
        <v>32</v>
      </c>
      <c r="C616" s="109" t="s">
        <v>33</v>
      </c>
      <c r="D616" s="111">
        <f>D617+D628+D640+D652+D655</f>
        <v>6200</v>
      </c>
      <c r="E616" s="111">
        <f>E617+E628+E640+E652+E655</f>
        <v>-5051</v>
      </c>
      <c r="F616" s="111">
        <f t="shared" si="31"/>
        <v>1149</v>
      </c>
      <c r="G616"/>
      <c r="H616"/>
      <c r="I616"/>
      <c r="J616"/>
      <c r="K616"/>
      <c r="L616"/>
      <c r="M616"/>
    </row>
    <row r="617" spans="1:13" x14ac:dyDescent="0.25">
      <c r="A617" s="109"/>
      <c r="B617" s="110">
        <v>321</v>
      </c>
      <c r="C617" s="109" t="s">
        <v>124</v>
      </c>
      <c r="D617" s="111">
        <v>0</v>
      </c>
      <c r="E617" s="111">
        <v>0</v>
      </c>
      <c r="F617" s="111">
        <f t="shared" si="31"/>
        <v>0</v>
      </c>
      <c r="G617"/>
      <c r="H617"/>
      <c r="I617"/>
      <c r="J617"/>
      <c r="K617"/>
      <c r="L617"/>
      <c r="M617"/>
    </row>
    <row r="618" spans="1:13" x14ac:dyDescent="0.25">
      <c r="A618" s="109"/>
      <c r="B618" s="110">
        <v>3211</v>
      </c>
      <c r="C618" s="109" t="s">
        <v>125</v>
      </c>
      <c r="D618" s="111">
        <f>D623+D619+D620+D621+D622</f>
        <v>0</v>
      </c>
      <c r="E618" s="111">
        <v>0</v>
      </c>
      <c r="F618" s="111">
        <f t="shared" si="31"/>
        <v>0</v>
      </c>
      <c r="G618"/>
      <c r="H618"/>
      <c r="I618"/>
      <c r="J618"/>
      <c r="K618"/>
      <c r="L618"/>
      <c r="M618"/>
    </row>
    <row r="619" spans="1:13" x14ac:dyDescent="0.25">
      <c r="A619" s="130" t="s">
        <v>606</v>
      </c>
      <c r="B619" s="117">
        <v>32111</v>
      </c>
      <c r="C619" s="116" t="s">
        <v>292</v>
      </c>
      <c r="D619" s="118">
        <v>0</v>
      </c>
      <c r="E619" s="118">
        <v>0</v>
      </c>
      <c r="F619" s="118">
        <f t="shared" si="31"/>
        <v>0</v>
      </c>
      <c r="G619"/>
      <c r="H619"/>
      <c r="I619"/>
      <c r="J619"/>
      <c r="K619"/>
      <c r="L619"/>
      <c r="M619"/>
    </row>
    <row r="620" spans="1:13" x14ac:dyDescent="0.25">
      <c r="A620" s="130" t="s">
        <v>607</v>
      </c>
      <c r="B620" s="117">
        <v>32112</v>
      </c>
      <c r="C620" s="116" t="s">
        <v>294</v>
      </c>
      <c r="D620" s="118">
        <v>0</v>
      </c>
      <c r="E620" s="118">
        <v>0</v>
      </c>
      <c r="F620" s="118">
        <f t="shared" si="31"/>
        <v>0</v>
      </c>
      <c r="G620"/>
      <c r="H620"/>
      <c r="I620"/>
      <c r="J620"/>
      <c r="K620"/>
      <c r="L620"/>
      <c r="M620"/>
    </row>
    <row r="621" spans="1:13" x14ac:dyDescent="0.25">
      <c r="A621" s="130" t="s">
        <v>608</v>
      </c>
      <c r="B621" s="117">
        <v>32113</v>
      </c>
      <c r="C621" s="116" t="s">
        <v>296</v>
      </c>
      <c r="D621" s="118">
        <v>0</v>
      </c>
      <c r="E621" s="118">
        <v>0</v>
      </c>
      <c r="F621" s="118">
        <f t="shared" si="31"/>
        <v>0</v>
      </c>
      <c r="G621"/>
      <c r="H621"/>
      <c r="I621"/>
      <c r="J621"/>
      <c r="K621"/>
      <c r="L621"/>
      <c r="M621"/>
    </row>
    <row r="622" spans="1:13" x14ac:dyDescent="0.25">
      <c r="A622" s="130" t="s">
        <v>609</v>
      </c>
      <c r="B622" s="117">
        <v>32115</v>
      </c>
      <c r="C622" s="116" t="s">
        <v>300</v>
      </c>
      <c r="D622" s="118">
        <v>0</v>
      </c>
      <c r="E622" s="118">
        <v>0</v>
      </c>
      <c r="F622" s="118">
        <f t="shared" si="31"/>
        <v>0</v>
      </c>
      <c r="G622"/>
      <c r="H622"/>
      <c r="I622"/>
      <c r="J622"/>
      <c r="K622"/>
      <c r="L622"/>
      <c r="M622"/>
    </row>
    <row r="623" spans="1:13" x14ac:dyDescent="0.25">
      <c r="A623" s="130" t="s">
        <v>610</v>
      </c>
      <c r="B623" s="117">
        <v>32119</v>
      </c>
      <c r="C623" s="116" t="s">
        <v>306</v>
      </c>
      <c r="D623" s="118">
        <v>0</v>
      </c>
      <c r="E623" s="118">
        <v>0</v>
      </c>
      <c r="F623" s="118">
        <f t="shared" si="31"/>
        <v>0</v>
      </c>
      <c r="G623"/>
      <c r="H623"/>
      <c r="I623"/>
      <c r="J623"/>
      <c r="K623"/>
      <c r="L623"/>
      <c r="M623"/>
    </row>
    <row r="624" spans="1:13" x14ac:dyDescent="0.25">
      <c r="A624" s="109"/>
      <c r="B624" s="110">
        <v>3213</v>
      </c>
      <c r="C624" s="109" t="s">
        <v>310</v>
      </c>
      <c r="D624" s="111">
        <v>0</v>
      </c>
      <c r="E624" s="111">
        <v>0</v>
      </c>
      <c r="F624" s="111">
        <f t="shared" si="31"/>
        <v>0</v>
      </c>
      <c r="G624"/>
      <c r="H624"/>
      <c r="I624"/>
      <c r="J624"/>
      <c r="K624"/>
      <c r="L624"/>
      <c r="M624"/>
    </row>
    <row r="625" spans="1:13" x14ac:dyDescent="0.25">
      <c r="A625" s="116" t="s">
        <v>611</v>
      </c>
      <c r="B625" s="117">
        <v>32132</v>
      </c>
      <c r="C625" s="116" t="s">
        <v>314</v>
      </c>
      <c r="D625" s="118">
        <v>0</v>
      </c>
      <c r="E625" s="118">
        <v>0</v>
      </c>
      <c r="F625" s="118">
        <f t="shared" si="31"/>
        <v>0</v>
      </c>
      <c r="G625"/>
      <c r="H625"/>
      <c r="I625"/>
      <c r="J625"/>
      <c r="K625"/>
      <c r="L625"/>
      <c r="M625"/>
    </row>
    <row r="626" spans="1:13" x14ac:dyDescent="0.25">
      <c r="A626" s="109"/>
      <c r="B626" s="110">
        <v>3214</v>
      </c>
      <c r="C626" s="109" t="s">
        <v>126</v>
      </c>
      <c r="D626" s="111">
        <f>D627</f>
        <v>0</v>
      </c>
      <c r="E626" s="111">
        <v>0</v>
      </c>
      <c r="F626" s="111">
        <f t="shared" si="31"/>
        <v>0</v>
      </c>
      <c r="G626"/>
      <c r="H626"/>
      <c r="I626"/>
      <c r="J626"/>
      <c r="K626"/>
      <c r="L626"/>
      <c r="M626"/>
    </row>
    <row r="627" spans="1:13" ht="30" x14ac:dyDescent="0.25">
      <c r="A627" s="130" t="s">
        <v>612</v>
      </c>
      <c r="B627" s="117">
        <v>32141</v>
      </c>
      <c r="C627" s="158" t="s">
        <v>316</v>
      </c>
      <c r="D627" s="118">
        <v>0</v>
      </c>
      <c r="E627" s="118">
        <v>0</v>
      </c>
      <c r="F627" s="118">
        <f t="shared" si="31"/>
        <v>0</v>
      </c>
      <c r="G627"/>
      <c r="H627"/>
      <c r="I627"/>
      <c r="J627"/>
      <c r="K627"/>
      <c r="L627"/>
      <c r="M627"/>
    </row>
    <row r="628" spans="1:13" x14ac:dyDescent="0.25">
      <c r="A628" s="109"/>
      <c r="B628" s="110">
        <v>322</v>
      </c>
      <c r="C628" s="109" t="s">
        <v>127</v>
      </c>
      <c r="D628" s="111">
        <f>D629+D631+D634+D637</f>
        <v>6200</v>
      </c>
      <c r="E628" s="111">
        <f>E629+E631+E634+E637</f>
        <v>-5619.5</v>
      </c>
      <c r="F628" s="111">
        <f t="shared" si="31"/>
        <v>580.5</v>
      </c>
      <c r="G628"/>
      <c r="H628"/>
      <c r="I628"/>
      <c r="J628"/>
      <c r="K628"/>
      <c r="L628"/>
      <c r="M628"/>
    </row>
    <row r="629" spans="1:13" x14ac:dyDescent="0.25">
      <c r="A629" s="109"/>
      <c r="B629" s="110">
        <v>3221</v>
      </c>
      <c r="C629" s="109" t="s">
        <v>317</v>
      </c>
      <c r="D629" s="111">
        <f>D630</f>
        <v>200</v>
      </c>
      <c r="E629" s="111">
        <v>223.3</v>
      </c>
      <c r="F629" s="111">
        <f t="shared" ref="F629:F694" si="33">D629+E629</f>
        <v>423.3</v>
      </c>
      <c r="G629"/>
      <c r="H629"/>
      <c r="I629"/>
      <c r="J629"/>
      <c r="K629"/>
      <c r="L629"/>
      <c r="M629"/>
    </row>
    <row r="630" spans="1:13" x14ac:dyDescent="0.25">
      <c r="A630" s="116" t="s">
        <v>613</v>
      </c>
      <c r="B630" s="117">
        <v>32219</v>
      </c>
      <c r="C630" s="116" t="s">
        <v>327</v>
      </c>
      <c r="D630" s="118">
        <v>200</v>
      </c>
      <c r="E630" s="118">
        <v>223.3</v>
      </c>
      <c r="F630" s="118">
        <f t="shared" si="33"/>
        <v>423.3</v>
      </c>
      <c r="G630"/>
      <c r="H630"/>
      <c r="I630"/>
      <c r="J630"/>
      <c r="K630"/>
      <c r="L630"/>
      <c r="M630"/>
    </row>
    <row r="631" spans="1:13" x14ac:dyDescent="0.25">
      <c r="A631" s="116"/>
      <c r="B631" s="110">
        <v>3222</v>
      </c>
      <c r="C631" s="109" t="s">
        <v>128</v>
      </c>
      <c r="D631" s="111">
        <f>D633+D632</f>
        <v>1500</v>
      </c>
      <c r="E631" s="111">
        <v>-1342.8</v>
      </c>
      <c r="F631" s="111">
        <f t="shared" si="33"/>
        <v>157.20000000000005</v>
      </c>
      <c r="G631"/>
      <c r="H631"/>
      <c r="I631"/>
      <c r="J631"/>
      <c r="K631"/>
      <c r="L631"/>
      <c r="M631"/>
    </row>
    <row r="632" spans="1:13" x14ac:dyDescent="0.25">
      <c r="A632" s="130" t="s">
        <v>614</v>
      </c>
      <c r="B632" s="117">
        <v>32221</v>
      </c>
      <c r="C632" s="116" t="s">
        <v>329</v>
      </c>
      <c r="D632" s="118">
        <v>0</v>
      </c>
      <c r="E632" s="118">
        <v>0</v>
      </c>
      <c r="F632" s="118">
        <f t="shared" si="33"/>
        <v>0</v>
      </c>
      <c r="G632"/>
      <c r="H632"/>
      <c r="I632"/>
      <c r="J632"/>
      <c r="K632"/>
      <c r="L632"/>
      <c r="M632"/>
    </row>
    <row r="633" spans="1:13" ht="30" x14ac:dyDescent="0.25">
      <c r="A633" s="116" t="s">
        <v>615</v>
      </c>
      <c r="B633" s="117">
        <v>32222</v>
      </c>
      <c r="C633" s="116" t="s">
        <v>331</v>
      </c>
      <c r="D633" s="118">
        <v>1500</v>
      </c>
      <c r="E633" s="118">
        <v>-1342.8</v>
      </c>
      <c r="F633" s="118">
        <f t="shared" si="33"/>
        <v>157.20000000000005</v>
      </c>
      <c r="G633"/>
      <c r="H633"/>
      <c r="I633"/>
      <c r="J633"/>
      <c r="K633"/>
      <c r="L633"/>
      <c r="M633"/>
    </row>
    <row r="634" spans="1:13" x14ac:dyDescent="0.25">
      <c r="A634" s="116"/>
      <c r="B634" s="110">
        <v>3224</v>
      </c>
      <c r="C634" s="109" t="s">
        <v>472</v>
      </c>
      <c r="D634" s="111">
        <f>D636+D635</f>
        <v>4500</v>
      </c>
      <c r="E634" s="111">
        <v>-4500</v>
      </c>
      <c r="F634" s="111">
        <f t="shared" si="33"/>
        <v>0</v>
      </c>
      <c r="G634"/>
      <c r="H634"/>
      <c r="I634"/>
      <c r="J634"/>
      <c r="K634"/>
      <c r="L634"/>
      <c r="M634"/>
    </row>
    <row r="635" spans="1:13" ht="30" x14ac:dyDescent="0.25">
      <c r="A635" s="130" t="s">
        <v>616</v>
      </c>
      <c r="B635" s="117">
        <v>32242</v>
      </c>
      <c r="C635" s="116" t="s">
        <v>346</v>
      </c>
      <c r="D635" s="118">
        <v>4500</v>
      </c>
      <c r="E635" s="111">
        <v>-4500</v>
      </c>
      <c r="F635" s="111">
        <f t="shared" si="33"/>
        <v>0</v>
      </c>
      <c r="G635"/>
      <c r="H635"/>
      <c r="I635"/>
      <c r="J635"/>
      <c r="K635"/>
      <c r="L635"/>
      <c r="M635"/>
    </row>
    <row r="636" spans="1:13" ht="30" x14ac:dyDescent="0.25">
      <c r="A636" s="116" t="s">
        <v>617</v>
      </c>
      <c r="B636" s="117">
        <v>32244</v>
      </c>
      <c r="C636" s="116" t="s">
        <v>618</v>
      </c>
      <c r="D636" s="118">
        <v>0</v>
      </c>
      <c r="E636" s="118">
        <v>0</v>
      </c>
      <c r="F636" s="118">
        <f t="shared" si="33"/>
        <v>0</v>
      </c>
      <c r="G636"/>
      <c r="H636"/>
      <c r="I636"/>
      <c r="J636"/>
      <c r="K636"/>
      <c r="L636"/>
      <c r="M636"/>
    </row>
    <row r="637" spans="1:13" x14ac:dyDescent="0.25">
      <c r="A637" s="116"/>
      <c r="B637" s="110">
        <v>3225</v>
      </c>
      <c r="C637" s="109" t="s">
        <v>351</v>
      </c>
      <c r="D637" s="111">
        <f>D638</f>
        <v>0</v>
      </c>
      <c r="E637" s="111">
        <v>0</v>
      </c>
      <c r="F637" s="111">
        <f t="shared" si="33"/>
        <v>0</v>
      </c>
      <c r="G637"/>
      <c r="H637"/>
      <c r="I637"/>
      <c r="J637"/>
      <c r="K637"/>
      <c r="L637"/>
      <c r="M637"/>
    </row>
    <row r="638" spans="1:13" x14ac:dyDescent="0.25">
      <c r="A638" s="116" t="s">
        <v>619</v>
      </c>
      <c r="B638" s="117">
        <v>32251</v>
      </c>
      <c r="C638" s="116" t="s">
        <v>130</v>
      </c>
      <c r="D638" s="118">
        <v>0</v>
      </c>
      <c r="E638" s="118">
        <v>0</v>
      </c>
      <c r="F638" s="118">
        <f t="shared" si="33"/>
        <v>0</v>
      </c>
      <c r="G638"/>
      <c r="H638"/>
      <c r="I638"/>
      <c r="J638"/>
      <c r="K638"/>
      <c r="L638"/>
      <c r="M638"/>
    </row>
    <row r="639" spans="1:13" x14ac:dyDescent="0.25">
      <c r="A639" s="130" t="s">
        <v>620</v>
      </c>
      <c r="B639" s="117">
        <v>32252</v>
      </c>
      <c r="C639" s="116" t="s">
        <v>511</v>
      </c>
      <c r="D639" s="118">
        <v>0</v>
      </c>
      <c r="E639" s="118">
        <v>0</v>
      </c>
      <c r="F639" s="118">
        <f t="shared" si="33"/>
        <v>0</v>
      </c>
      <c r="G639"/>
      <c r="H639"/>
      <c r="I639"/>
      <c r="J639"/>
      <c r="K639"/>
      <c r="L639"/>
      <c r="M639"/>
    </row>
    <row r="640" spans="1:13" x14ac:dyDescent="0.25">
      <c r="A640" s="109"/>
      <c r="B640" s="110">
        <v>323</v>
      </c>
      <c r="C640" s="109" t="s">
        <v>132</v>
      </c>
      <c r="D640" s="111">
        <f>D643+D648+D641</f>
        <v>0</v>
      </c>
      <c r="E640" s="111">
        <f>E641+E643+E648+E650</f>
        <v>568.5</v>
      </c>
      <c r="F640" s="111">
        <f t="shared" si="33"/>
        <v>568.5</v>
      </c>
      <c r="G640"/>
      <c r="H640"/>
      <c r="I640"/>
      <c r="J640"/>
      <c r="K640"/>
      <c r="L640"/>
      <c r="M640"/>
    </row>
    <row r="641" spans="1:13" x14ac:dyDescent="0.25">
      <c r="A641" s="109"/>
      <c r="B641" s="110">
        <v>3231</v>
      </c>
      <c r="C641" s="109" t="s">
        <v>133</v>
      </c>
      <c r="D641" s="111">
        <f>D642</f>
        <v>0</v>
      </c>
      <c r="E641" s="111">
        <v>6</v>
      </c>
      <c r="F641" s="111">
        <f t="shared" si="33"/>
        <v>6</v>
      </c>
      <c r="G641"/>
      <c r="H641"/>
      <c r="I641"/>
      <c r="J641"/>
      <c r="K641"/>
      <c r="L641"/>
      <c r="M641"/>
    </row>
    <row r="642" spans="1:13" x14ac:dyDescent="0.25">
      <c r="A642" s="116" t="s">
        <v>621</v>
      </c>
      <c r="B642" s="117">
        <v>32319</v>
      </c>
      <c r="C642" s="116" t="s">
        <v>361</v>
      </c>
      <c r="D642" s="118">
        <v>0</v>
      </c>
      <c r="E642" s="118">
        <v>6</v>
      </c>
      <c r="F642" s="118">
        <f t="shared" si="33"/>
        <v>6</v>
      </c>
      <c r="G642"/>
      <c r="H642"/>
      <c r="I642"/>
      <c r="J642"/>
      <c r="K642"/>
      <c r="L642"/>
      <c r="M642"/>
    </row>
    <row r="643" spans="1:13" x14ac:dyDescent="0.25">
      <c r="A643" s="109"/>
      <c r="B643" s="110">
        <v>3232</v>
      </c>
      <c r="C643" s="109" t="s">
        <v>362</v>
      </c>
      <c r="D643" s="111">
        <f>D647</f>
        <v>0</v>
      </c>
      <c r="E643" s="111">
        <v>0</v>
      </c>
      <c r="F643" s="111">
        <f t="shared" si="33"/>
        <v>0</v>
      </c>
      <c r="G643"/>
      <c r="H643"/>
      <c r="I643"/>
      <c r="J643"/>
      <c r="K643"/>
      <c r="L643"/>
      <c r="M643"/>
    </row>
    <row r="644" spans="1:13" ht="30" x14ac:dyDescent="0.25">
      <c r="A644" s="130" t="s">
        <v>622</v>
      </c>
      <c r="B644" s="117">
        <v>32321</v>
      </c>
      <c r="C644" s="116" t="s">
        <v>364</v>
      </c>
      <c r="D644" s="118">
        <v>0</v>
      </c>
      <c r="E644" s="111">
        <v>0</v>
      </c>
      <c r="F644" s="111">
        <f t="shared" si="33"/>
        <v>0</v>
      </c>
      <c r="G644"/>
      <c r="H644"/>
      <c r="I644"/>
      <c r="J644"/>
      <c r="K644"/>
      <c r="L644"/>
      <c r="M644"/>
    </row>
    <row r="645" spans="1:13" ht="30" x14ac:dyDescent="0.25">
      <c r="A645" s="130" t="s">
        <v>623</v>
      </c>
      <c r="B645" s="117">
        <v>32322</v>
      </c>
      <c r="C645" s="116" t="s">
        <v>366</v>
      </c>
      <c r="D645" s="118">
        <v>0</v>
      </c>
      <c r="E645" s="111">
        <v>0</v>
      </c>
      <c r="F645" s="111">
        <f t="shared" si="33"/>
        <v>0</v>
      </c>
      <c r="G645"/>
      <c r="H645"/>
      <c r="I645"/>
      <c r="J645"/>
      <c r="K645"/>
      <c r="L645"/>
      <c r="M645"/>
    </row>
    <row r="646" spans="1:13" ht="30" x14ac:dyDescent="0.25">
      <c r="A646" s="130" t="s">
        <v>624</v>
      </c>
      <c r="B646" s="117">
        <v>32323</v>
      </c>
      <c r="C646" s="116" t="s">
        <v>368</v>
      </c>
      <c r="D646" s="118">
        <v>0</v>
      </c>
      <c r="E646" s="111">
        <v>0</v>
      </c>
      <c r="F646" s="111">
        <f t="shared" si="33"/>
        <v>0</v>
      </c>
      <c r="G646"/>
      <c r="H646"/>
      <c r="I646"/>
      <c r="J646"/>
      <c r="K646"/>
      <c r="L646"/>
      <c r="M646"/>
    </row>
    <row r="647" spans="1:13" x14ac:dyDescent="0.25">
      <c r="A647" s="116" t="s">
        <v>625</v>
      </c>
      <c r="B647" s="117">
        <v>32329</v>
      </c>
      <c r="C647" s="116" t="s">
        <v>519</v>
      </c>
      <c r="D647" s="118">
        <v>0</v>
      </c>
      <c r="E647" s="118">
        <v>0</v>
      </c>
      <c r="F647" s="118">
        <f t="shared" si="33"/>
        <v>0</v>
      </c>
      <c r="G647"/>
      <c r="H647"/>
      <c r="I647"/>
      <c r="J647"/>
      <c r="K647"/>
      <c r="L647"/>
      <c r="M647"/>
    </row>
    <row r="648" spans="1:13" x14ac:dyDescent="0.25">
      <c r="A648" s="109"/>
      <c r="B648" s="110">
        <v>3235</v>
      </c>
      <c r="C648" s="109" t="s">
        <v>136</v>
      </c>
      <c r="D648" s="111">
        <f>D649</f>
        <v>0</v>
      </c>
      <c r="E648" s="111">
        <v>0</v>
      </c>
      <c r="F648" s="111">
        <f t="shared" si="33"/>
        <v>0</v>
      </c>
      <c r="G648"/>
      <c r="H648"/>
      <c r="I648"/>
      <c r="J648"/>
      <c r="K648"/>
      <c r="L648"/>
      <c r="M648"/>
    </row>
    <row r="649" spans="1:13" x14ac:dyDescent="0.25">
      <c r="A649" s="116" t="s">
        <v>626</v>
      </c>
      <c r="B649" s="117">
        <v>32359</v>
      </c>
      <c r="C649" s="116" t="s">
        <v>627</v>
      </c>
      <c r="D649" s="118">
        <v>0</v>
      </c>
      <c r="E649" s="118">
        <v>0</v>
      </c>
      <c r="F649" s="118">
        <f t="shared" si="33"/>
        <v>0</v>
      </c>
      <c r="G649"/>
      <c r="H649"/>
      <c r="I649"/>
      <c r="J649"/>
      <c r="K649"/>
      <c r="L649"/>
      <c r="M649"/>
    </row>
    <row r="650" spans="1:13" x14ac:dyDescent="0.25">
      <c r="A650" s="109"/>
      <c r="B650" s="110">
        <v>3237</v>
      </c>
      <c r="C650" s="109" t="s">
        <v>138</v>
      </c>
      <c r="D650" s="111">
        <v>0</v>
      </c>
      <c r="E650" s="111">
        <v>562.5</v>
      </c>
      <c r="F650" s="111">
        <v>562.5</v>
      </c>
      <c r="G650"/>
      <c r="H650"/>
      <c r="I650"/>
      <c r="J650"/>
      <c r="K650"/>
      <c r="L650"/>
      <c r="M650"/>
    </row>
    <row r="651" spans="1:13" x14ac:dyDescent="0.25">
      <c r="A651" s="116" t="s">
        <v>824</v>
      </c>
      <c r="B651" s="117">
        <v>32379</v>
      </c>
      <c r="C651" s="116" t="s">
        <v>405</v>
      </c>
      <c r="D651" s="118">
        <v>0</v>
      </c>
      <c r="E651" s="118">
        <v>562.5</v>
      </c>
      <c r="F651" s="118">
        <v>562.5</v>
      </c>
      <c r="G651"/>
      <c r="H651"/>
      <c r="I651"/>
      <c r="J651"/>
      <c r="K651"/>
      <c r="L651"/>
      <c r="M651"/>
    </row>
    <row r="652" spans="1:13" x14ac:dyDescent="0.25">
      <c r="A652" s="109"/>
      <c r="B652" s="110">
        <v>324</v>
      </c>
      <c r="C652" s="109" t="s">
        <v>160</v>
      </c>
      <c r="D652" s="111">
        <v>0</v>
      </c>
      <c r="E652" s="111">
        <v>0</v>
      </c>
      <c r="F652" s="111">
        <f t="shared" si="33"/>
        <v>0</v>
      </c>
      <c r="G652"/>
      <c r="H652"/>
      <c r="I652"/>
      <c r="J652"/>
      <c r="K652"/>
      <c r="L652"/>
      <c r="M652"/>
    </row>
    <row r="653" spans="1:13" x14ac:dyDescent="0.25">
      <c r="A653" s="109"/>
      <c r="B653" s="110">
        <v>3241</v>
      </c>
      <c r="C653" s="109" t="s">
        <v>160</v>
      </c>
      <c r="D653" s="111">
        <v>0</v>
      </c>
      <c r="E653" s="111">
        <v>0</v>
      </c>
      <c r="F653" s="111">
        <f t="shared" si="33"/>
        <v>0</v>
      </c>
      <c r="G653"/>
      <c r="H653"/>
      <c r="I653"/>
      <c r="J653"/>
      <c r="K653"/>
      <c r="L653"/>
      <c r="M653"/>
    </row>
    <row r="654" spans="1:13" x14ac:dyDescent="0.25">
      <c r="A654" s="116" t="s">
        <v>628</v>
      </c>
      <c r="B654" s="117">
        <v>32412</v>
      </c>
      <c r="C654" s="116" t="s">
        <v>531</v>
      </c>
      <c r="D654" s="118">
        <v>0</v>
      </c>
      <c r="E654" s="118">
        <v>0</v>
      </c>
      <c r="F654" s="118">
        <f t="shared" si="33"/>
        <v>0</v>
      </c>
      <c r="G654"/>
      <c r="H654"/>
      <c r="I654"/>
      <c r="J654"/>
      <c r="K654"/>
      <c r="L654"/>
      <c r="M654"/>
    </row>
    <row r="655" spans="1:13" x14ac:dyDescent="0.25">
      <c r="A655" s="109"/>
      <c r="B655" s="110">
        <v>329</v>
      </c>
      <c r="C655" s="109" t="s">
        <v>141</v>
      </c>
      <c r="D655" s="111">
        <f>SUM(D656+D660)</f>
        <v>0</v>
      </c>
      <c r="E655" s="111">
        <v>0</v>
      </c>
      <c r="F655" s="111">
        <f t="shared" si="33"/>
        <v>0</v>
      </c>
      <c r="G655"/>
      <c r="H655"/>
      <c r="I655"/>
      <c r="J655"/>
      <c r="K655"/>
      <c r="L655"/>
      <c r="M655"/>
    </row>
    <row r="656" spans="1:13" x14ac:dyDescent="0.25">
      <c r="A656" s="109"/>
      <c r="B656" s="110">
        <v>3292</v>
      </c>
      <c r="C656" s="109" t="s">
        <v>143</v>
      </c>
      <c r="D656" s="111">
        <f>D657+D658+D659</f>
        <v>0</v>
      </c>
      <c r="E656" s="111">
        <v>0</v>
      </c>
      <c r="F656" s="111">
        <f t="shared" si="33"/>
        <v>0</v>
      </c>
      <c r="G656"/>
      <c r="H656"/>
      <c r="I656"/>
      <c r="J656"/>
      <c r="K656"/>
      <c r="L656"/>
      <c r="M656"/>
    </row>
    <row r="657" spans="1:13" ht="30" x14ac:dyDescent="0.25">
      <c r="A657" s="116" t="s">
        <v>629</v>
      </c>
      <c r="B657" s="117">
        <v>32921</v>
      </c>
      <c r="C657" s="116" t="s">
        <v>421</v>
      </c>
      <c r="D657" s="118">
        <v>0</v>
      </c>
      <c r="E657" s="118">
        <v>0</v>
      </c>
      <c r="F657" s="118">
        <f t="shared" si="33"/>
        <v>0</v>
      </c>
      <c r="G657"/>
      <c r="H657"/>
      <c r="I657"/>
      <c r="J657"/>
      <c r="K657"/>
      <c r="L657"/>
      <c r="M657"/>
    </row>
    <row r="658" spans="1:13" x14ac:dyDescent="0.25">
      <c r="A658" s="116" t="s">
        <v>630</v>
      </c>
      <c r="B658" s="117">
        <v>32922</v>
      </c>
      <c r="C658" s="116" t="s">
        <v>423</v>
      </c>
      <c r="D658" s="118">
        <v>0</v>
      </c>
      <c r="E658" s="118">
        <v>0</v>
      </c>
      <c r="F658" s="118">
        <f t="shared" si="33"/>
        <v>0</v>
      </c>
      <c r="G658"/>
      <c r="H658"/>
      <c r="I658"/>
      <c r="J658"/>
      <c r="K658"/>
      <c r="L658"/>
      <c r="M658"/>
    </row>
    <row r="659" spans="1:13" x14ac:dyDescent="0.25">
      <c r="A659" s="116" t="s">
        <v>631</v>
      </c>
      <c r="B659" s="117">
        <v>32923</v>
      </c>
      <c r="C659" s="116" t="s">
        <v>425</v>
      </c>
      <c r="D659" s="118">
        <v>0</v>
      </c>
      <c r="E659" s="118">
        <v>0</v>
      </c>
      <c r="F659" s="118">
        <f t="shared" si="33"/>
        <v>0</v>
      </c>
      <c r="G659"/>
      <c r="H659"/>
      <c r="I659"/>
      <c r="J659"/>
      <c r="K659"/>
      <c r="L659"/>
      <c r="M659"/>
    </row>
    <row r="660" spans="1:13" x14ac:dyDescent="0.25">
      <c r="A660" s="109"/>
      <c r="B660" s="110">
        <v>3299</v>
      </c>
      <c r="C660" s="109" t="s">
        <v>141</v>
      </c>
      <c r="D660" s="111">
        <f>D661</f>
        <v>0</v>
      </c>
      <c r="E660" s="111">
        <v>0</v>
      </c>
      <c r="F660" s="111">
        <f t="shared" si="33"/>
        <v>0</v>
      </c>
      <c r="G660"/>
      <c r="H660"/>
      <c r="I660"/>
      <c r="J660"/>
      <c r="K660"/>
      <c r="L660"/>
      <c r="M660"/>
    </row>
    <row r="661" spans="1:13" x14ac:dyDescent="0.25">
      <c r="A661" s="116" t="s">
        <v>632</v>
      </c>
      <c r="B661" s="117">
        <v>32999</v>
      </c>
      <c r="C661" s="116" t="s">
        <v>141</v>
      </c>
      <c r="D661" s="118">
        <v>0</v>
      </c>
      <c r="E661" s="118">
        <v>0</v>
      </c>
      <c r="F661" s="118">
        <f t="shared" si="33"/>
        <v>0</v>
      </c>
      <c r="G661"/>
      <c r="H661"/>
      <c r="I661"/>
      <c r="J661"/>
      <c r="K661"/>
      <c r="L661"/>
      <c r="M661"/>
    </row>
    <row r="662" spans="1:13" x14ac:dyDescent="0.25">
      <c r="A662" s="116"/>
      <c r="B662" s="110">
        <v>34</v>
      </c>
      <c r="C662" s="109" t="s">
        <v>89</v>
      </c>
      <c r="D662" s="111">
        <f t="shared" ref="D662:D664" si="34">D663</f>
        <v>0</v>
      </c>
      <c r="E662" s="111">
        <v>0</v>
      </c>
      <c r="F662" s="111">
        <f t="shared" si="33"/>
        <v>0</v>
      </c>
      <c r="G662"/>
      <c r="H662"/>
      <c r="I662"/>
      <c r="J662"/>
      <c r="K662"/>
      <c r="L662"/>
      <c r="M662"/>
    </row>
    <row r="663" spans="1:13" x14ac:dyDescent="0.25">
      <c r="A663" s="116"/>
      <c r="B663" s="110">
        <v>343</v>
      </c>
      <c r="C663" s="109" t="s">
        <v>147</v>
      </c>
      <c r="D663" s="111">
        <f t="shared" si="34"/>
        <v>0</v>
      </c>
      <c r="E663" s="111">
        <v>0</v>
      </c>
      <c r="F663" s="111">
        <f t="shared" si="33"/>
        <v>0</v>
      </c>
      <c r="G663"/>
      <c r="H663"/>
      <c r="I663"/>
      <c r="J663"/>
      <c r="K663"/>
      <c r="L663"/>
      <c r="M663"/>
    </row>
    <row r="664" spans="1:13" x14ac:dyDescent="0.25">
      <c r="A664" s="116"/>
      <c r="B664" s="110">
        <v>3431</v>
      </c>
      <c r="C664" s="109" t="s">
        <v>148</v>
      </c>
      <c r="D664" s="111">
        <f t="shared" si="34"/>
        <v>0</v>
      </c>
      <c r="E664" s="111">
        <v>0</v>
      </c>
      <c r="F664" s="111">
        <f t="shared" si="33"/>
        <v>0</v>
      </c>
      <c r="G664"/>
      <c r="H664"/>
      <c r="I664"/>
      <c r="J664"/>
      <c r="K664"/>
      <c r="L664"/>
      <c r="M664"/>
    </row>
    <row r="665" spans="1:13" x14ac:dyDescent="0.25">
      <c r="A665" s="116" t="s">
        <v>633</v>
      </c>
      <c r="B665" s="117">
        <v>34311</v>
      </c>
      <c r="C665" s="116" t="s">
        <v>436</v>
      </c>
      <c r="D665" s="118">
        <v>0</v>
      </c>
      <c r="E665" s="118">
        <v>0</v>
      </c>
      <c r="F665" s="118">
        <f t="shared" si="33"/>
        <v>0</v>
      </c>
      <c r="G665"/>
      <c r="H665"/>
      <c r="I665"/>
      <c r="J665"/>
      <c r="K665"/>
      <c r="L665"/>
      <c r="M665"/>
    </row>
    <row r="666" spans="1:13" x14ac:dyDescent="0.25">
      <c r="A666" s="116"/>
      <c r="B666" s="110">
        <v>4</v>
      </c>
      <c r="C666" s="109" t="s">
        <v>34</v>
      </c>
      <c r="D666" s="111">
        <f>D667</f>
        <v>5800</v>
      </c>
      <c r="E666" s="111">
        <f>E667</f>
        <v>16276.17</v>
      </c>
      <c r="F666" s="111">
        <f t="shared" si="33"/>
        <v>22076.17</v>
      </c>
      <c r="G666"/>
      <c r="H666"/>
      <c r="I666"/>
      <c r="J666"/>
      <c r="K666"/>
      <c r="L666"/>
      <c r="M666"/>
    </row>
    <row r="667" spans="1:13" x14ac:dyDescent="0.25">
      <c r="A667" s="116"/>
      <c r="B667" s="110">
        <v>42</v>
      </c>
      <c r="C667" s="109" t="s">
        <v>74</v>
      </c>
      <c r="D667" s="111">
        <f>D668+D671+D682</f>
        <v>5800</v>
      </c>
      <c r="E667" s="111">
        <f>E668+E671+E682</f>
        <v>16276.17</v>
      </c>
      <c r="F667" s="111">
        <f t="shared" si="33"/>
        <v>22076.17</v>
      </c>
      <c r="G667"/>
      <c r="H667"/>
      <c r="I667"/>
      <c r="J667"/>
      <c r="K667"/>
      <c r="L667"/>
      <c r="M667"/>
    </row>
    <row r="668" spans="1:13" x14ac:dyDescent="0.25">
      <c r="A668" s="116"/>
      <c r="B668" s="110">
        <v>421</v>
      </c>
      <c r="C668" s="109" t="s">
        <v>150</v>
      </c>
      <c r="D668" s="111">
        <f t="shared" ref="D668:D669" si="35">D669</f>
        <v>0</v>
      </c>
      <c r="E668" s="111">
        <v>0</v>
      </c>
      <c r="F668" s="111">
        <f t="shared" si="33"/>
        <v>0</v>
      </c>
      <c r="G668"/>
      <c r="H668"/>
      <c r="I668"/>
      <c r="J668"/>
      <c r="K668"/>
      <c r="L668"/>
      <c r="M668"/>
    </row>
    <row r="669" spans="1:13" x14ac:dyDescent="0.25">
      <c r="A669" s="116"/>
      <c r="B669" s="110">
        <v>4212</v>
      </c>
      <c r="C669" s="109" t="s">
        <v>151</v>
      </c>
      <c r="D669" s="111">
        <f t="shared" si="35"/>
        <v>0</v>
      </c>
      <c r="E669" s="111">
        <v>0</v>
      </c>
      <c r="F669" s="111">
        <f t="shared" si="33"/>
        <v>0</v>
      </c>
      <c r="G669"/>
      <c r="H669"/>
      <c r="I669"/>
      <c r="J669"/>
      <c r="K669"/>
      <c r="L669"/>
      <c r="M669"/>
    </row>
    <row r="670" spans="1:13" x14ac:dyDescent="0.25">
      <c r="A670" s="116" t="s">
        <v>634</v>
      </c>
      <c r="B670" s="117">
        <v>42129</v>
      </c>
      <c r="C670" s="116" t="s">
        <v>544</v>
      </c>
      <c r="D670" s="118">
        <v>0</v>
      </c>
      <c r="E670" s="118">
        <v>0</v>
      </c>
      <c r="F670" s="118">
        <f t="shared" si="33"/>
        <v>0</v>
      </c>
      <c r="G670"/>
      <c r="H670"/>
      <c r="I670"/>
      <c r="J670"/>
      <c r="K670"/>
      <c r="L670"/>
      <c r="M670"/>
    </row>
    <row r="671" spans="1:13" x14ac:dyDescent="0.25">
      <c r="A671" s="116"/>
      <c r="B671" s="110">
        <v>422</v>
      </c>
      <c r="C671" s="109" t="s">
        <v>454</v>
      </c>
      <c r="D671" s="111">
        <f>D679+D672+D677+D675</f>
        <v>5800</v>
      </c>
      <c r="E671" s="111">
        <f>E672+E675+E677+E679</f>
        <v>16276.17</v>
      </c>
      <c r="F671" s="111">
        <f>D671+E671</f>
        <v>22076.17</v>
      </c>
      <c r="G671"/>
      <c r="H671"/>
      <c r="I671"/>
      <c r="J671"/>
      <c r="K671"/>
      <c r="L671"/>
      <c r="M671"/>
    </row>
    <row r="672" spans="1:13" x14ac:dyDescent="0.25">
      <c r="A672" s="116"/>
      <c r="B672" s="110">
        <v>4221</v>
      </c>
      <c r="C672" s="109" t="s">
        <v>153</v>
      </c>
      <c r="D672" s="111">
        <f>D673+D674</f>
        <v>0</v>
      </c>
      <c r="E672" s="111">
        <v>658</v>
      </c>
      <c r="F672" s="111">
        <f t="shared" si="33"/>
        <v>658</v>
      </c>
      <c r="G672"/>
      <c r="H672"/>
      <c r="I672"/>
      <c r="J672"/>
      <c r="K672"/>
      <c r="L672"/>
      <c r="M672"/>
    </row>
    <row r="673" spans="1:13" x14ac:dyDescent="0.25">
      <c r="A673" s="116" t="s">
        <v>635</v>
      </c>
      <c r="B673" s="117">
        <v>42211</v>
      </c>
      <c r="C673" s="116" t="s">
        <v>464</v>
      </c>
      <c r="D673" s="118">
        <v>0</v>
      </c>
      <c r="E673" s="118">
        <v>658</v>
      </c>
      <c r="F673" s="118">
        <f t="shared" si="33"/>
        <v>658</v>
      </c>
      <c r="G673"/>
      <c r="H673"/>
      <c r="I673"/>
      <c r="J673"/>
      <c r="K673"/>
      <c r="L673"/>
      <c r="M673"/>
    </row>
    <row r="674" spans="1:13" ht="30" x14ac:dyDescent="0.25">
      <c r="A674" s="116" t="s">
        <v>636</v>
      </c>
      <c r="B674" s="117">
        <v>42212</v>
      </c>
      <c r="C674" s="116" t="s">
        <v>547</v>
      </c>
      <c r="D674" s="118">
        <v>0</v>
      </c>
      <c r="E674" s="118">
        <v>0</v>
      </c>
      <c r="F674" s="118">
        <f t="shared" si="33"/>
        <v>0</v>
      </c>
      <c r="G674"/>
      <c r="H674"/>
      <c r="I674"/>
      <c r="J674"/>
      <c r="K674"/>
      <c r="L674"/>
      <c r="M674"/>
    </row>
    <row r="675" spans="1:13" x14ac:dyDescent="0.25">
      <c r="A675" s="116"/>
      <c r="B675" s="110">
        <v>4222</v>
      </c>
      <c r="C675" s="109" t="s">
        <v>637</v>
      </c>
      <c r="D675" s="111">
        <f>D676</f>
        <v>2800</v>
      </c>
      <c r="E675" s="111">
        <v>2268</v>
      </c>
      <c r="F675" s="111">
        <f t="shared" si="33"/>
        <v>5068</v>
      </c>
      <c r="G675"/>
      <c r="H675"/>
      <c r="I675"/>
      <c r="J675"/>
      <c r="K675"/>
      <c r="L675"/>
      <c r="M675"/>
    </row>
    <row r="676" spans="1:13" x14ac:dyDescent="0.25">
      <c r="A676" s="130" t="s">
        <v>638</v>
      </c>
      <c r="B676" s="117">
        <v>42222</v>
      </c>
      <c r="C676" s="116" t="s">
        <v>639</v>
      </c>
      <c r="D676" s="118">
        <v>2800</v>
      </c>
      <c r="E676" s="118">
        <v>2268</v>
      </c>
      <c r="F676" s="118">
        <f t="shared" si="33"/>
        <v>5068</v>
      </c>
      <c r="G676"/>
      <c r="H676"/>
      <c r="I676"/>
      <c r="J676"/>
      <c r="K676"/>
      <c r="L676"/>
      <c r="M676"/>
    </row>
    <row r="677" spans="1:13" x14ac:dyDescent="0.25">
      <c r="A677" s="116"/>
      <c r="B677" s="110">
        <v>4223</v>
      </c>
      <c r="C677" s="109" t="s">
        <v>640</v>
      </c>
      <c r="D677" s="111">
        <f>D678</f>
        <v>3000</v>
      </c>
      <c r="E677" s="111">
        <v>5010</v>
      </c>
      <c r="F677" s="111">
        <f t="shared" si="33"/>
        <v>8010</v>
      </c>
      <c r="G677"/>
      <c r="H677"/>
      <c r="I677"/>
      <c r="J677"/>
      <c r="K677"/>
      <c r="L677"/>
      <c r="M677"/>
    </row>
    <row r="678" spans="1:13" x14ac:dyDescent="0.25">
      <c r="A678" s="130" t="s">
        <v>641</v>
      </c>
      <c r="B678" s="117">
        <v>42231</v>
      </c>
      <c r="C678" s="116" t="s">
        <v>163</v>
      </c>
      <c r="D678" s="118">
        <v>3000</v>
      </c>
      <c r="E678" s="118">
        <v>5010</v>
      </c>
      <c r="F678" s="118">
        <f t="shared" si="33"/>
        <v>8010</v>
      </c>
      <c r="G678"/>
      <c r="H678"/>
      <c r="I678"/>
      <c r="J678"/>
      <c r="K678"/>
      <c r="L678"/>
      <c r="M678"/>
    </row>
    <row r="679" spans="1:13" x14ac:dyDescent="0.25">
      <c r="A679" s="116"/>
      <c r="B679" s="110">
        <v>4227</v>
      </c>
      <c r="C679" s="109" t="s">
        <v>154</v>
      </c>
      <c r="D679" s="111">
        <f>D681+D680</f>
        <v>0</v>
      </c>
      <c r="E679" s="111">
        <f>E680+E681</f>
        <v>8340.17</v>
      </c>
      <c r="F679" s="111">
        <f t="shared" si="33"/>
        <v>8340.17</v>
      </c>
      <c r="G679"/>
      <c r="H679"/>
      <c r="I679"/>
      <c r="J679"/>
      <c r="K679"/>
      <c r="L679"/>
      <c r="M679"/>
    </row>
    <row r="680" spans="1:13" x14ac:dyDescent="0.25">
      <c r="A680" s="116" t="s">
        <v>642</v>
      </c>
      <c r="B680" s="117">
        <v>42271</v>
      </c>
      <c r="C680" s="116" t="s">
        <v>643</v>
      </c>
      <c r="D680" s="118">
        <v>0</v>
      </c>
      <c r="E680" s="118">
        <v>6225.17</v>
      </c>
      <c r="F680" s="118">
        <f t="shared" si="33"/>
        <v>6225.17</v>
      </c>
      <c r="G680"/>
      <c r="H680"/>
      <c r="I680"/>
      <c r="J680"/>
      <c r="K680"/>
      <c r="L680"/>
      <c r="M680"/>
    </row>
    <row r="681" spans="1:13" x14ac:dyDescent="0.25">
      <c r="A681" s="116" t="s">
        <v>644</v>
      </c>
      <c r="B681" s="117">
        <v>42273</v>
      </c>
      <c r="C681" s="116" t="s">
        <v>454</v>
      </c>
      <c r="D681" s="118">
        <v>0</v>
      </c>
      <c r="E681" s="118">
        <v>2115</v>
      </c>
      <c r="F681" s="118">
        <f t="shared" si="33"/>
        <v>2115</v>
      </c>
      <c r="G681"/>
      <c r="H681"/>
      <c r="I681"/>
      <c r="J681"/>
      <c r="K681"/>
      <c r="L681"/>
      <c r="M681"/>
    </row>
    <row r="682" spans="1:13" x14ac:dyDescent="0.25">
      <c r="A682" s="116"/>
      <c r="B682" s="110">
        <v>424</v>
      </c>
      <c r="C682" s="109" t="s">
        <v>155</v>
      </c>
      <c r="D682" s="111">
        <f t="shared" ref="D682:D683" si="36">D683</f>
        <v>0</v>
      </c>
      <c r="E682" s="111">
        <v>0</v>
      </c>
      <c r="F682" s="111">
        <f t="shared" si="33"/>
        <v>0</v>
      </c>
      <c r="G682"/>
      <c r="H682"/>
      <c r="I682"/>
      <c r="J682"/>
      <c r="K682"/>
      <c r="L682"/>
      <c r="M682"/>
    </row>
    <row r="683" spans="1:13" x14ac:dyDescent="0.25">
      <c r="A683" s="116"/>
      <c r="B683" s="110">
        <v>4241</v>
      </c>
      <c r="C683" s="109" t="s">
        <v>156</v>
      </c>
      <c r="D683" s="111">
        <f t="shared" si="36"/>
        <v>0</v>
      </c>
      <c r="E683" s="111">
        <v>0</v>
      </c>
      <c r="F683" s="111">
        <f t="shared" si="33"/>
        <v>0</v>
      </c>
      <c r="G683"/>
      <c r="H683"/>
      <c r="I683"/>
      <c r="J683"/>
      <c r="K683"/>
      <c r="L683"/>
      <c r="M683"/>
    </row>
    <row r="684" spans="1:13" x14ac:dyDescent="0.25">
      <c r="A684" s="116" t="s">
        <v>645</v>
      </c>
      <c r="B684" s="117">
        <v>424110</v>
      </c>
      <c r="C684" s="116" t="s">
        <v>156</v>
      </c>
      <c r="D684" s="118">
        <v>0</v>
      </c>
      <c r="E684" s="118">
        <v>0</v>
      </c>
      <c r="F684" s="118">
        <f t="shared" si="33"/>
        <v>0</v>
      </c>
      <c r="G684"/>
      <c r="H684"/>
      <c r="I684"/>
      <c r="J684"/>
      <c r="K684"/>
      <c r="L684"/>
      <c r="M684"/>
    </row>
    <row r="685" spans="1:13" x14ac:dyDescent="0.25">
      <c r="A685" s="116"/>
      <c r="B685" s="110">
        <v>9</v>
      </c>
      <c r="C685" s="109" t="s">
        <v>65</v>
      </c>
      <c r="D685" s="111">
        <f t="shared" ref="D685:D688" si="37">D686</f>
        <v>0</v>
      </c>
      <c r="E685" s="111">
        <v>0</v>
      </c>
      <c r="F685" s="111">
        <f t="shared" si="33"/>
        <v>0</v>
      </c>
      <c r="G685"/>
      <c r="H685"/>
      <c r="I685"/>
      <c r="J685"/>
      <c r="K685"/>
      <c r="L685"/>
      <c r="M685"/>
    </row>
    <row r="686" spans="1:13" x14ac:dyDescent="0.25">
      <c r="A686" s="116"/>
      <c r="B686" s="110">
        <v>92</v>
      </c>
      <c r="C686" s="109" t="s">
        <v>66</v>
      </c>
      <c r="D686" s="111">
        <f t="shared" si="37"/>
        <v>0</v>
      </c>
      <c r="E686" s="111">
        <v>0</v>
      </c>
      <c r="F686" s="111">
        <f t="shared" si="33"/>
        <v>0</v>
      </c>
      <c r="G686"/>
      <c r="H686"/>
      <c r="I686"/>
      <c r="J686"/>
      <c r="K686"/>
      <c r="L686"/>
      <c r="M686"/>
    </row>
    <row r="687" spans="1:13" x14ac:dyDescent="0.25">
      <c r="A687" s="116"/>
      <c r="B687" s="110">
        <v>922</v>
      </c>
      <c r="C687" s="116" t="s">
        <v>223</v>
      </c>
      <c r="D687" s="111">
        <f t="shared" si="37"/>
        <v>0</v>
      </c>
      <c r="E687" s="111">
        <v>0</v>
      </c>
      <c r="F687" s="111">
        <f t="shared" si="33"/>
        <v>0</v>
      </c>
      <c r="G687"/>
      <c r="H687"/>
      <c r="I687"/>
      <c r="J687"/>
      <c r="K687"/>
      <c r="L687"/>
      <c r="M687"/>
    </row>
    <row r="688" spans="1:13" x14ac:dyDescent="0.25">
      <c r="A688" s="116"/>
      <c r="B688" s="110">
        <v>9222</v>
      </c>
      <c r="C688" s="109" t="s">
        <v>485</v>
      </c>
      <c r="D688" s="111">
        <f t="shared" si="37"/>
        <v>0</v>
      </c>
      <c r="E688" s="111">
        <v>0</v>
      </c>
      <c r="F688" s="111">
        <f t="shared" si="33"/>
        <v>0</v>
      </c>
      <c r="G688"/>
      <c r="H688"/>
      <c r="I688"/>
      <c r="J688"/>
      <c r="K688"/>
      <c r="L688"/>
      <c r="M688"/>
    </row>
    <row r="689" spans="1:13" x14ac:dyDescent="0.25">
      <c r="A689" s="116" t="s">
        <v>646</v>
      </c>
      <c r="B689" s="117">
        <v>92221</v>
      </c>
      <c r="C689" s="116" t="s">
        <v>487</v>
      </c>
      <c r="D689" s="118">
        <v>0</v>
      </c>
      <c r="E689" s="118">
        <v>0</v>
      </c>
      <c r="F689" s="118">
        <f t="shared" si="33"/>
        <v>0</v>
      </c>
      <c r="G689"/>
      <c r="H689"/>
      <c r="I689"/>
      <c r="J689"/>
      <c r="K689"/>
      <c r="L689"/>
      <c r="M689"/>
    </row>
    <row r="690" spans="1:13" x14ac:dyDescent="0.25">
      <c r="A690" s="106" t="s">
        <v>204</v>
      </c>
      <c r="B690" s="107" t="s">
        <v>115</v>
      </c>
      <c r="C690" s="106" t="s">
        <v>271</v>
      </c>
      <c r="D690" s="108">
        <f>D691+D740</f>
        <v>28000</v>
      </c>
      <c r="E690" s="108">
        <f>E691+E740+E749</f>
        <v>-13000.000000000004</v>
      </c>
      <c r="F690" s="108">
        <f t="shared" si="33"/>
        <v>14999.999999999996</v>
      </c>
      <c r="G690"/>
      <c r="H690"/>
      <c r="I690"/>
      <c r="J690"/>
      <c r="K690"/>
      <c r="L690"/>
      <c r="M690"/>
    </row>
    <row r="691" spans="1:13" x14ac:dyDescent="0.25">
      <c r="A691" s="109"/>
      <c r="B691" s="110">
        <v>3</v>
      </c>
      <c r="C691" s="109" t="s">
        <v>31</v>
      </c>
      <c r="D691" s="111">
        <f>D692+D699</f>
        <v>25000</v>
      </c>
      <c r="E691" s="111">
        <f>E692+E699</f>
        <v>-21769.620000000003</v>
      </c>
      <c r="F691" s="111">
        <f t="shared" si="33"/>
        <v>3230.3799999999974</v>
      </c>
      <c r="G691"/>
      <c r="H691"/>
      <c r="I691"/>
      <c r="J691"/>
      <c r="K691"/>
      <c r="L691"/>
      <c r="M691"/>
    </row>
    <row r="692" spans="1:13" x14ac:dyDescent="0.25">
      <c r="A692" s="109"/>
      <c r="B692" s="110">
        <v>31</v>
      </c>
      <c r="C692" s="109" t="s">
        <v>32</v>
      </c>
      <c r="D692" s="111">
        <f>D694+D703</f>
        <v>0</v>
      </c>
      <c r="E692" s="111">
        <v>0</v>
      </c>
      <c r="F692" s="111">
        <f t="shared" si="33"/>
        <v>0</v>
      </c>
      <c r="G692"/>
      <c r="H692"/>
      <c r="I692"/>
      <c r="J692"/>
      <c r="K692"/>
      <c r="L692"/>
      <c r="M692"/>
    </row>
    <row r="693" spans="1:13" x14ac:dyDescent="0.25">
      <c r="A693" s="109"/>
      <c r="B693" s="110">
        <v>311</v>
      </c>
      <c r="C693" s="109" t="s">
        <v>117</v>
      </c>
      <c r="D693" s="111">
        <f>D694+D698</f>
        <v>0</v>
      </c>
      <c r="E693" s="111">
        <v>0</v>
      </c>
      <c r="F693" s="111">
        <f t="shared" si="33"/>
        <v>0</v>
      </c>
      <c r="G693"/>
      <c r="H693"/>
      <c r="I693"/>
      <c r="J693"/>
      <c r="K693"/>
      <c r="L693"/>
      <c r="M693"/>
    </row>
    <row r="694" spans="1:13" x14ac:dyDescent="0.25">
      <c r="A694" s="109"/>
      <c r="B694" s="110">
        <v>3111</v>
      </c>
      <c r="C694" s="109" t="s">
        <v>565</v>
      </c>
      <c r="D694" s="111">
        <f>D695+D698</f>
        <v>0</v>
      </c>
      <c r="E694" s="111">
        <v>0</v>
      </c>
      <c r="F694" s="111">
        <f t="shared" si="33"/>
        <v>0</v>
      </c>
      <c r="G694"/>
      <c r="H694"/>
      <c r="I694"/>
      <c r="J694"/>
      <c r="K694"/>
      <c r="L694"/>
      <c r="M694"/>
    </row>
    <row r="695" spans="1:13" x14ac:dyDescent="0.25">
      <c r="A695" s="116" t="s">
        <v>647</v>
      </c>
      <c r="B695" s="117">
        <v>31111</v>
      </c>
      <c r="C695" s="116" t="s">
        <v>118</v>
      </c>
      <c r="D695" s="118">
        <v>0</v>
      </c>
      <c r="E695" s="118">
        <v>0</v>
      </c>
      <c r="F695" s="118">
        <f t="shared" ref="F695:F753" si="38">D695+E695</f>
        <v>0</v>
      </c>
      <c r="G695"/>
      <c r="H695"/>
      <c r="I695"/>
      <c r="J695"/>
      <c r="K695"/>
      <c r="L695"/>
      <c r="M695"/>
    </row>
    <row r="696" spans="1:13" x14ac:dyDescent="0.25">
      <c r="A696" s="116"/>
      <c r="B696" s="154">
        <v>313</v>
      </c>
      <c r="C696" s="155" t="s">
        <v>122</v>
      </c>
      <c r="D696" s="111">
        <v>0</v>
      </c>
      <c r="E696" s="111">
        <v>0</v>
      </c>
      <c r="F696" s="111">
        <f t="shared" si="38"/>
        <v>0</v>
      </c>
      <c r="G696"/>
      <c r="H696"/>
      <c r="I696"/>
      <c r="J696"/>
      <c r="K696"/>
      <c r="L696"/>
      <c r="M696"/>
    </row>
    <row r="697" spans="1:13" x14ac:dyDescent="0.25">
      <c r="A697" s="116"/>
      <c r="B697" s="154">
        <v>3131</v>
      </c>
      <c r="C697" s="155" t="s">
        <v>122</v>
      </c>
      <c r="D697" s="111">
        <v>0</v>
      </c>
      <c r="E697" s="111">
        <v>0</v>
      </c>
      <c r="F697" s="111">
        <f t="shared" si="38"/>
        <v>0</v>
      </c>
      <c r="G697"/>
      <c r="H697"/>
      <c r="I697"/>
      <c r="J697"/>
      <c r="K697"/>
      <c r="L697"/>
      <c r="M697"/>
    </row>
    <row r="698" spans="1:13" x14ac:dyDescent="0.25">
      <c r="A698" s="116" t="s">
        <v>648</v>
      </c>
      <c r="B698" s="156">
        <v>31321</v>
      </c>
      <c r="C698" s="157" t="s">
        <v>123</v>
      </c>
      <c r="D698" s="118">
        <v>0</v>
      </c>
      <c r="E698" s="118">
        <v>0</v>
      </c>
      <c r="F698" s="118">
        <f t="shared" si="38"/>
        <v>0</v>
      </c>
      <c r="G698"/>
      <c r="H698"/>
      <c r="I698"/>
      <c r="J698"/>
      <c r="K698"/>
      <c r="L698"/>
      <c r="M698"/>
    </row>
    <row r="699" spans="1:13" x14ac:dyDescent="0.25">
      <c r="A699" s="116"/>
      <c r="B699" s="154">
        <v>32</v>
      </c>
      <c r="C699" s="109" t="s">
        <v>33</v>
      </c>
      <c r="D699" s="111">
        <f>D700+D706+D717+D730+D733</f>
        <v>25000</v>
      </c>
      <c r="E699" s="111">
        <f>E700+E706+E717+E733+E730</f>
        <v>-21769.620000000003</v>
      </c>
      <c r="F699" s="111">
        <f t="shared" si="38"/>
        <v>3230.3799999999974</v>
      </c>
      <c r="G699"/>
      <c r="H699"/>
      <c r="I699"/>
      <c r="J699"/>
      <c r="K699"/>
      <c r="L699"/>
      <c r="M699"/>
    </row>
    <row r="700" spans="1:13" x14ac:dyDescent="0.25">
      <c r="A700" s="116"/>
      <c r="B700" s="110">
        <v>321</v>
      </c>
      <c r="C700" s="109" t="s">
        <v>124</v>
      </c>
      <c r="D700" s="111">
        <f>D701+D704</f>
        <v>5850</v>
      </c>
      <c r="E700" s="111">
        <f>E701+E704</f>
        <v>-5778.65</v>
      </c>
      <c r="F700" s="111">
        <f t="shared" si="38"/>
        <v>71.350000000000364</v>
      </c>
      <c r="G700"/>
      <c r="H700"/>
      <c r="I700"/>
      <c r="J700"/>
      <c r="K700"/>
      <c r="L700"/>
      <c r="M700"/>
    </row>
    <row r="701" spans="1:13" x14ac:dyDescent="0.25">
      <c r="A701" s="109"/>
      <c r="B701" s="110">
        <v>3211</v>
      </c>
      <c r="C701" s="109" t="s">
        <v>125</v>
      </c>
      <c r="D701" s="111">
        <v>0</v>
      </c>
      <c r="E701" s="111">
        <f>E702+E703</f>
        <v>71.349999999999994</v>
      </c>
      <c r="F701" s="111">
        <f t="shared" si="38"/>
        <v>71.349999999999994</v>
      </c>
      <c r="G701"/>
      <c r="H701"/>
      <c r="I701"/>
      <c r="J701"/>
      <c r="K701"/>
      <c r="L701"/>
      <c r="M701"/>
    </row>
    <row r="702" spans="1:13" x14ac:dyDescent="0.25">
      <c r="A702" s="116" t="s">
        <v>825</v>
      </c>
      <c r="B702" s="117">
        <v>321110</v>
      </c>
      <c r="C702" s="116" t="s">
        <v>292</v>
      </c>
      <c r="D702" s="118">
        <v>0</v>
      </c>
      <c r="E702" s="118">
        <v>56.75</v>
      </c>
      <c r="F702" s="118">
        <f t="shared" si="38"/>
        <v>56.75</v>
      </c>
      <c r="G702"/>
      <c r="H702"/>
      <c r="I702"/>
      <c r="J702"/>
      <c r="K702"/>
      <c r="L702"/>
      <c r="M702"/>
    </row>
    <row r="703" spans="1:13" x14ac:dyDescent="0.25">
      <c r="A703" s="116" t="s">
        <v>649</v>
      </c>
      <c r="B703" s="117">
        <v>32119</v>
      </c>
      <c r="C703" s="116" t="s">
        <v>306</v>
      </c>
      <c r="D703" s="118">
        <v>0</v>
      </c>
      <c r="E703" s="118">
        <v>14.6</v>
      </c>
      <c r="F703" s="118">
        <f t="shared" si="38"/>
        <v>14.6</v>
      </c>
      <c r="G703"/>
      <c r="H703"/>
      <c r="I703"/>
      <c r="J703"/>
      <c r="K703"/>
      <c r="L703"/>
      <c r="M703"/>
    </row>
    <row r="704" spans="1:13" x14ac:dyDescent="0.25">
      <c r="A704" s="116"/>
      <c r="B704" s="110">
        <v>3213</v>
      </c>
      <c r="C704" s="109" t="s">
        <v>310</v>
      </c>
      <c r="D704" s="111">
        <f>D705</f>
        <v>5850</v>
      </c>
      <c r="E704" s="111">
        <v>-5850</v>
      </c>
      <c r="F704" s="111">
        <f t="shared" si="38"/>
        <v>0</v>
      </c>
      <c r="G704"/>
      <c r="H704"/>
      <c r="I704"/>
      <c r="J704"/>
      <c r="K704"/>
      <c r="L704"/>
      <c r="M704"/>
    </row>
    <row r="705" spans="1:13" x14ac:dyDescent="0.25">
      <c r="A705" s="116" t="s">
        <v>650</v>
      </c>
      <c r="B705" s="117">
        <v>32131</v>
      </c>
      <c r="C705" s="116" t="s">
        <v>312</v>
      </c>
      <c r="D705" s="118">
        <v>5850</v>
      </c>
      <c r="E705" s="118">
        <v>-5850</v>
      </c>
      <c r="F705" s="118">
        <f t="shared" si="38"/>
        <v>0</v>
      </c>
      <c r="G705"/>
      <c r="H705"/>
      <c r="I705"/>
      <c r="J705"/>
      <c r="K705"/>
      <c r="L705"/>
      <c r="M705"/>
    </row>
    <row r="706" spans="1:13" x14ac:dyDescent="0.25">
      <c r="A706" s="109"/>
      <c r="B706" s="110">
        <v>322</v>
      </c>
      <c r="C706" s="109" t="s">
        <v>127</v>
      </c>
      <c r="D706" s="111">
        <f>D707+D711+D715+D709</f>
        <v>1600</v>
      </c>
      <c r="E706" s="111">
        <v>-1600</v>
      </c>
      <c r="F706" s="111">
        <f t="shared" si="38"/>
        <v>0</v>
      </c>
      <c r="G706"/>
      <c r="H706"/>
      <c r="I706"/>
      <c r="J706"/>
      <c r="K706"/>
      <c r="L706"/>
      <c r="M706"/>
    </row>
    <row r="707" spans="1:13" x14ac:dyDescent="0.25">
      <c r="A707" s="109"/>
      <c r="B707" s="110">
        <v>3221</v>
      </c>
      <c r="C707" s="109" t="s">
        <v>317</v>
      </c>
      <c r="D707" s="111">
        <f>D708</f>
        <v>100</v>
      </c>
      <c r="E707" s="111">
        <v>-100</v>
      </c>
      <c r="F707" s="111">
        <f t="shared" si="38"/>
        <v>0</v>
      </c>
      <c r="G707"/>
      <c r="H707"/>
      <c r="I707"/>
      <c r="J707"/>
      <c r="K707"/>
      <c r="L707"/>
      <c r="M707"/>
    </row>
    <row r="708" spans="1:13" x14ac:dyDescent="0.25">
      <c r="A708" s="116" t="s">
        <v>651</v>
      </c>
      <c r="B708" s="117">
        <v>32211</v>
      </c>
      <c r="C708" s="116" t="s">
        <v>319</v>
      </c>
      <c r="D708" s="118">
        <v>100</v>
      </c>
      <c r="E708" s="118">
        <v>-100</v>
      </c>
      <c r="F708" s="118">
        <f t="shared" si="38"/>
        <v>0</v>
      </c>
      <c r="G708"/>
      <c r="H708"/>
      <c r="I708"/>
      <c r="J708"/>
      <c r="K708"/>
      <c r="L708"/>
      <c r="M708"/>
    </row>
    <row r="709" spans="1:13" x14ac:dyDescent="0.25">
      <c r="A709" s="116"/>
      <c r="B709" s="110">
        <v>3222</v>
      </c>
      <c r="C709" s="109" t="s">
        <v>128</v>
      </c>
      <c r="D709" s="111">
        <f>D710</f>
        <v>400</v>
      </c>
      <c r="E709" s="111">
        <f>E710</f>
        <v>0</v>
      </c>
      <c r="F709" s="111">
        <f t="shared" si="38"/>
        <v>400</v>
      </c>
      <c r="G709"/>
      <c r="H709"/>
      <c r="I709"/>
      <c r="J709"/>
      <c r="K709"/>
      <c r="L709"/>
      <c r="M709"/>
    </row>
    <row r="710" spans="1:13" x14ac:dyDescent="0.25">
      <c r="A710" s="116" t="s">
        <v>652</v>
      </c>
      <c r="B710" s="117">
        <v>322220</v>
      </c>
      <c r="C710" s="116" t="s">
        <v>331</v>
      </c>
      <c r="D710" s="118">
        <v>400</v>
      </c>
      <c r="E710" s="118">
        <v>0</v>
      </c>
      <c r="F710" s="118">
        <f t="shared" si="38"/>
        <v>400</v>
      </c>
      <c r="G710"/>
      <c r="H710"/>
      <c r="I710"/>
      <c r="J710"/>
      <c r="K710"/>
      <c r="L710"/>
      <c r="M710"/>
    </row>
    <row r="711" spans="1:13" x14ac:dyDescent="0.25">
      <c r="A711" s="116"/>
      <c r="B711" s="110">
        <v>3223</v>
      </c>
      <c r="C711" s="109" t="s">
        <v>129</v>
      </c>
      <c r="D711" s="111">
        <f>D712</f>
        <v>1000</v>
      </c>
      <c r="E711" s="111">
        <v>-1000</v>
      </c>
      <c r="F711" s="111">
        <f t="shared" si="38"/>
        <v>0</v>
      </c>
      <c r="G711"/>
      <c r="H711"/>
      <c r="I711"/>
      <c r="J711"/>
      <c r="K711"/>
      <c r="L711"/>
      <c r="M711"/>
    </row>
    <row r="712" spans="1:13" x14ac:dyDescent="0.25">
      <c r="A712" s="116" t="s">
        <v>653</v>
      </c>
      <c r="B712" s="117">
        <v>32234</v>
      </c>
      <c r="C712" s="116" t="s">
        <v>339</v>
      </c>
      <c r="D712" s="118">
        <v>1000</v>
      </c>
      <c r="E712" s="118">
        <v>-1000</v>
      </c>
      <c r="F712" s="118">
        <f t="shared" si="38"/>
        <v>0</v>
      </c>
      <c r="G712"/>
      <c r="H712"/>
      <c r="I712"/>
      <c r="J712"/>
      <c r="K712"/>
      <c r="L712"/>
      <c r="M712"/>
    </row>
    <row r="713" spans="1:13" x14ac:dyDescent="0.25">
      <c r="A713" s="109"/>
      <c r="B713" s="110">
        <v>3224</v>
      </c>
      <c r="C713" s="109" t="s">
        <v>472</v>
      </c>
      <c r="D713" s="111">
        <v>0</v>
      </c>
      <c r="E713" s="111">
        <f>E714</f>
        <v>100</v>
      </c>
      <c r="F713" s="111">
        <f t="shared" si="38"/>
        <v>100</v>
      </c>
      <c r="G713"/>
      <c r="H713"/>
      <c r="I713"/>
      <c r="J713"/>
      <c r="K713"/>
      <c r="L713"/>
      <c r="M713"/>
    </row>
    <row r="714" spans="1:13" ht="30" x14ac:dyDescent="0.25">
      <c r="A714" s="130" t="s">
        <v>654</v>
      </c>
      <c r="B714" s="117">
        <v>32242</v>
      </c>
      <c r="C714" s="116" t="s">
        <v>346</v>
      </c>
      <c r="D714" s="118">
        <v>0</v>
      </c>
      <c r="E714" s="111">
        <v>100</v>
      </c>
      <c r="F714" s="111">
        <f t="shared" si="38"/>
        <v>100</v>
      </c>
      <c r="G714"/>
      <c r="H714"/>
      <c r="I714"/>
      <c r="J714"/>
      <c r="K714"/>
      <c r="L714"/>
      <c r="M714"/>
    </row>
    <row r="715" spans="1:13" x14ac:dyDescent="0.25">
      <c r="A715" s="116"/>
      <c r="B715" s="110">
        <v>3225</v>
      </c>
      <c r="C715" s="109" t="s">
        <v>351</v>
      </c>
      <c r="D715" s="111">
        <f>D716</f>
        <v>100</v>
      </c>
      <c r="E715" s="111">
        <f>E716</f>
        <v>0</v>
      </c>
      <c r="F715" s="111">
        <f t="shared" si="38"/>
        <v>100</v>
      </c>
      <c r="G715"/>
      <c r="H715"/>
      <c r="I715"/>
      <c r="J715"/>
      <c r="K715"/>
      <c r="L715"/>
      <c r="M715"/>
    </row>
    <row r="716" spans="1:13" x14ac:dyDescent="0.25">
      <c r="A716" s="116" t="s">
        <v>655</v>
      </c>
      <c r="B716" s="117">
        <v>32251</v>
      </c>
      <c r="C716" s="116" t="s">
        <v>130</v>
      </c>
      <c r="D716" s="118">
        <v>100</v>
      </c>
      <c r="E716" s="118">
        <v>0</v>
      </c>
      <c r="F716" s="118">
        <f t="shared" si="38"/>
        <v>100</v>
      </c>
      <c r="G716"/>
      <c r="H716"/>
      <c r="I716"/>
      <c r="J716"/>
      <c r="K716"/>
      <c r="L716"/>
      <c r="M716"/>
    </row>
    <row r="717" spans="1:13" x14ac:dyDescent="0.25">
      <c r="A717" s="109"/>
      <c r="B717" s="110">
        <v>323</v>
      </c>
      <c r="C717" s="109" t="s">
        <v>132</v>
      </c>
      <c r="D717" s="111">
        <f>D718+D721+D726</f>
        <v>5050</v>
      </c>
      <c r="E717" s="111">
        <f>E718+E721+E726+E728</f>
        <v>-2703.05</v>
      </c>
      <c r="F717" s="111">
        <f t="shared" si="38"/>
        <v>2346.9499999999998</v>
      </c>
      <c r="G717"/>
      <c r="H717"/>
      <c r="I717"/>
      <c r="J717"/>
      <c r="K717"/>
      <c r="L717"/>
      <c r="M717"/>
    </row>
    <row r="718" spans="1:13" x14ac:dyDescent="0.25">
      <c r="A718" s="109"/>
      <c r="B718" s="110">
        <v>3231</v>
      </c>
      <c r="C718" s="109" t="s">
        <v>133</v>
      </c>
      <c r="D718" s="111">
        <f>D720</f>
        <v>50</v>
      </c>
      <c r="E718" s="111">
        <v>512.5</v>
      </c>
      <c r="F718" s="111">
        <f t="shared" si="38"/>
        <v>562.5</v>
      </c>
      <c r="G718"/>
      <c r="H718"/>
      <c r="I718"/>
      <c r="J718"/>
      <c r="K718"/>
      <c r="L718"/>
      <c r="M718"/>
    </row>
    <row r="719" spans="1:13" x14ac:dyDescent="0.25">
      <c r="A719" s="130" t="s">
        <v>656</v>
      </c>
      <c r="B719" s="117">
        <v>32311</v>
      </c>
      <c r="C719" s="116" t="s">
        <v>357</v>
      </c>
      <c r="D719" s="118">
        <v>0</v>
      </c>
      <c r="E719" s="111">
        <v>0</v>
      </c>
      <c r="F719" s="111">
        <f t="shared" si="38"/>
        <v>0</v>
      </c>
      <c r="G719"/>
      <c r="H719"/>
      <c r="I719"/>
      <c r="J719"/>
      <c r="K719"/>
      <c r="L719"/>
      <c r="M719"/>
    </row>
    <row r="720" spans="1:13" x14ac:dyDescent="0.25">
      <c r="A720" s="116" t="s">
        <v>657</v>
      </c>
      <c r="B720" s="117">
        <v>32319</v>
      </c>
      <c r="C720" s="116" t="s">
        <v>361</v>
      </c>
      <c r="D720" s="118">
        <v>50</v>
      </c>
      <c r="E720" s="118">
        <v>512.5</v>
      </c>
      <c r="F720" s="118">
        <f t="shared" si="38"/>
        <v>562.5</v>
      </c>
      <c r="G720"/>
      <c r="H720"/>
      <c r="I720"/>
      <c r="J720"/>
      <c r="K720"/>
      <c r="L720"/>
      <c r="M720"/>
    </row>
    <row r="721" spans="1:13" x14ac:dyDescent="0.25">
      <c r="A721" s="116"/>
      <c r="B721" s="110">
        <v>3232</v>
      </c>
      <c r="C721" s="109" t="s">
        <v>362</v>
      </c>
      <c r="D721" s="111">
        <f>D725+D722+D723+D724</f>
        <v>4000</v>
      </c>
      <c r="E721" s="111">
        <f>E722+E723+E724</f>
        <v>-2506.8000000000002</v>
      </c>
      <c r="F721" s="111">
        <f t="shared" si="38"/>
        <v>1493.1999999999998</v>
      </c>
      <c r="G721"/>
      <c r="H721"/>
      <c r="I721"/>
      <c r="J721"/>
      <c r="K721"/>
      <c r="L721"/>
      <c r="M721"/>
    </row>
    <row r="722" spans="1:13" ht="30" x14ac:dyDescent="0.25">
      <c r="A722" s="130" t="s">
        <v>658</v>
      </c>
      <c r="B722" s="117">
        <v>32321</v>
      </c>
      <c r="C722" s="116" t="s">
        <v>364</v>
      </c>
      <c r="D722" s="118">
        <v>2000</v>
      </c>
      <c r="E722" s="118">
        <v>-2000</v>
      </c>
      <c r="F722" s="118">
        <f t="shared" si="38"/>
        <v>0</v>
      </c>
      <c r="G722"/>
      <c r="H722"/>
      <c r="I722"/>
      <c r="J722"/>
      <c r="K722"/>
      <c r="L722"/>
      <c r="M722"/>
    </row>
    <row r="723" spans="1:13" ht="30" x14ac:dyDescent="0.25">
      <c r="A723" s="130" t="s">
        <v>659</v>
      </c>
      <c r="B723" s="117">
        <v>32322</v>
      </c>
      <c r="C723" s="116" t="s">
        <v>366</v>
      </c>
      <c r="D723" s="118">
        <v>2000</v>
      </c>
      <c r="E723" s="118">
        <v>-506.8</v>
      </c>
      <c r="F723" s="118">
        <f t="shared" si="38"/>
        <v>1493.2</v>
      </c>
      <c r="G723"/>
      <c r="H723"/>
      <c r="I723"/>
      <c r="J723"/>
      <c r="K723"/>
      <c r="L723"/>
      <c r="M723"/>
    </row>
    <row r="724" spans="1:13" ht="30" x14ac:dyDescent="0.25">
      <c r="A724" s="130" t="s">
        <v>660</v>
      </c>
      <c r="B724" s="117">
        <v>32323</v>
      </c>
      <c r="C724" s="116" t="s">
        <v>368</v>
      </c>
      <c r="D724" s="118">
        <v>0</v>
      </c>
      <c r="E724" s="118">
        <v>0</v>
      </c>
      <c r="F724" s="118">
        <f t="shared" si="38"/>
        <v>0</v>
      </c>
      <c r="G724"/>
      <c r="H724"/>
      <c r="I724"/>
      <c r="J724"/>
      <c r="K724"/>
      <c r="L724"/>
      <c r="M724"/>
    </row>
    <row r="725" spans="1:13" x14ac:dyDescent="0.25">
      <c r="A725" s="116" t="s">
        <v>661</v>
      </c>
      <c r="B725" s="117">
        <v>32329</v>
      </c>
      <c r="C725" s="116" t="s">
        <v>519</v>
      </c>
      <c r="D725" s="118">
        <v>0</v>
      </c>
      <c r="E725" s="118">
        <v>0</v>
      </c>
      <c r="F725" s="118">
        <f t="shared" si="38"/>
        <v>0</v>
      </c>
      <c r="G725"/>
      <c r="H725"/>
      <c r="I725"/>
      <c r="J725"/>
      <c r="K725"/>
      <c r="L725"/>
      <c r="M725"/>
    </row>
    <row r="726" spans="1:13" x14ac:dyDescent="0.25">
      <c r="A726" s="109"/>
      <c r="B726" s="110">
        <v>3233</v>
      </c>
      <c r="C726" s="109" t="s">
        <v>134</v>
      </c>
      <c r="D726" s="111">
        <f>D727</f>
        <v>1000</v>
      </c>
      <c r="E726" s="111">
        <v>-1000</v>
      </c>
      <c r="F726" s="111">
        <f t="shared" si="38"/>
        <v>0</v>
      </c>
      <c r="G726"/>
      <c r="H726"/>
      <c r="I726"/>
      <c r="J726"/>
      <c r="K726"/>
      <c r="L726"/>
      <c r="M726"/>
    </row>
    <row r="727" spans="1:13" x14ac:dyDescent="0.25">
      <c r="A727" s="116" t="s">
        <v>662</v>
      </c>
      <c r="B727" s="117">
        <v>32339</v>
      </c>
      <c r="C727" s="116" t="s">
        <v>371</v>
      </c>
      <c r="D727" s="118">
        <v>1000</v>
      </c>
      <c r="E727" s="118">
        <v>-1000</v>
      </c>
      <c r="F727" s="118">
        <f t="shared" si="38"/>
        <v>0</v>
      </c>
      <c r="G727"/>
      <c r="H727"/>
      <c r="I727"/>
      <c r="J727"/>
      <c r="K727"/>
      <c r="L727"/>
      <c r="M727"/>
    </row>
    <row r="728" spans="1:13" x14ac:dyDescent="0.25">
      <c r="A728" s="109"/>
      <c r="B728" s="110">
        <v>3237</v>
      </c>
      <c r="C728" s="109" t="s">
        <v>138</v>
      </c>
      <c r="D728" s="111">
        <v>0</v>
      </c>
      <c r="E728" s="111">
        <v>291.25</v>
      </c>
      <c r="F728" s="118">
        <f t="shared" si="38"/>
        <v>291.25</v>
      </c>
      <c r="G728"/>
      <c r="H728"/>
      <c r="I728"/>
      <c r="J728"/>
      <c r="K728"/>
      <c r="L728"/>
      <c r="M728"/>
    </row>
    <row r="729" spans="1:13" x14ac:dyDescent="0.25">
      <c r="A729" s="116" t="s">
        <v>826</v>
      </c>
      <c r="B729" s="117">
        <v>32372</v>
      </c>
      <c r="C729" s="116" t="s">
        <v>401</v>
      </c>
      <c r="D729" s="118">
        <v>0</v>
      </c>
      <c r="E729" s="118">
        <v>291.25</v>
      </c>
      <c r="F729" s="118">
        <f t="shared" si="38"/>
        <v>291.25</v>
      </c>
      <c r="G729"/>
      <c r="H729"/>
      <c r="I729"/>
      <c r="J729"/>
      <c r="K729"/>
      <c r="L729"/>
      <c r="M729"/>
    </row>
    <row r="730" spans="1:13" x14ac:dyDescent="0.25">
      <c r="A730" s="109"/>
      <c r="B730" s="110">
        <v>324</v>
      </c>
      <c r="C730" s="109" t="s">
        <v>160</v>
      </c>
      <c r="D730" s="111">
        <f>D731</f>
        <v>11000</v>
      </c>
      <c r="E730" s="111">
        <v>-11000</v>
      </c>
      <c r="F730" s="111">
        <f t="shared" si="38"/>
        <v>0</v>
      </c>
      <c r="G730"/>
      <c r="H730"/>
      <c r="I730"/>
      <c r="J730"/>
      <c r="K730"/>
      <c r="L730"/>
      <c r="M730"/>
    </row>
    <row r="731" spans="1:13" x14ac:dyDescent="0.25">
      <c r="A731" s="109"/>
      <c r="B731" s="110">
        <v>3241</v>
      </c>
      <c r="C731" s="109" t="s">
        <v>160</v>
      </c>
      <c r="D731" s="111">
        <f t="shared" ref="D731" si="39">D732</f>
        <v>11000</v>
      </c>
      <c r="E731" s="111">
        <v>-11000</v>
      </c>
      <c r="F731" s="111">
        <f t="shared" si="38"/>
        <v>0</v>
      </c>
      <c r="G731"/>
      <c r="H731"/>
      <c r="I731"/>
      <c r="J731"/>
      <c r="K731"/>
      <c r="L731"/>
      <c r="M731"/>
    </row>
    <row r="732" spans="1:13" ht="30" x14ac:dyDescent="0.25">
      <c r="A732" s="116" t="s">
        <v>663</v>
      </c>
      <c r="B732" s="117">
        <v>32412</v>
      </c>
      <c r="C732" s="104" t="s">
        <v>419</v>
      </c>
      <c r="D732" s="118">
        <v>11000</v>
      </c>
      <c r="E732" s="118">
        <v>-11000</v>
      </c>
      <c r="F732" s="118">
        <f t="shared" si="38"/>
        <v>0</v>
      </c>
      <c r="G732"/>
      <c r="H732"/>
      <c r="I732"/>
      <c r="J732"/>
      <c r="K732"/>
      <c r="L732"/>
      <c r="M732"/>
    </row>
    <row r="733" spans="1:13" x14ac:dyDescent="0.25">
      <c r="A733" s="109"/>
      <c r="B733" s="110">
        <v>329</v>
      </c>
      <c r="C733" s="109" t="s">
        <v>141</v>
      </c>
      <c r="D733" s="111">
        <f>D734+D736+D738</f>
        <v>1500</v>
      </c>
      <c r="E733" s="111">
        <f>E738</f>
        <v>-687.92</v>
      </c>
      <c r="F733" s="111">
        <f t="shared" si="38"/>
        <v>812.08</v>
      </c>
      <c r="G733"/>
      <c r="H733"/>
      <c r="I733"/>
      <c r="J733"/>
      <c r="K733"/>
      <c r="L733"/>
      <c r="M733"/>
    </row>
    <row r="734" spans="1:13" x14ac:dyDescent="0.25">
      <c r="A734" s="109"/>
      <c r="B734" s="110">
        <v>3292</v>
      </c>
      <c r="C734" s="109" t="s">
        <v>143</v>
      </c>
      <c r="D734" s="111">
        <f>D735</f>
        <v>500</v>
      </c>
      <c r="E734" s="111">
        <v>-500</v>
      </c>
      <c r="F734" s="111">
        <f t="shared" si="38"/>
        <v>0</v>
      </c>
      <c r="G734"/>
      <c r="H734"/>
      <c r="I734"/>
      <c r="J734"/>
      <c r="K734"/>
      <c r="L734"/>
      <c r="M734"/>
    </row>
    <row r="735" spans="1:13" x14ac:dyDescent="0.25">
      <c r="A735" s="116" t="s">
        <v>664</v>
      </c>
      <c r="B735" s="117">
        <v>32923</v>
      </c>
      <c r="C735" s="116" t="s">
        <v>665</v>
      </c>
      <c r="D735" s="118">
        <v>500</v>
      </c>
      <c r="E735" s="118">
        <v>-500</v>
      </c>
      <c r="F735" s="118">
        <f t="shared" si="38"/>
        <v>0</v>
      </c>
      <c r="G735"/>
      <c r="H735"/>
      <c r="I735"/>
      <c r="J735"/>
      <c r="K735"/>
      <c r="L735"/>
      <c r="M735"/>
    </row>
    <row r="736" spans="1:13" x14ac:dyDescent="0.25">
      <c r="A736" s="109"/>
      <c r="B736" s="110">
        <v>3293</v>
      </c>
      <c r="C736" s="109" t="s">
        <v>144</v>
      </c>
      <c r="D736" s="111">
        <f>D737</f>
        <v>0</v>
      </c>
      <c r="E736" s="111">
        <v>0</v>
      </c>
      <c r="F736" s="111">
        <f t="shared" si="38"/>
        <v>0</v>
      </c>
      <c r="G736"/>
      <c r="H736"/>
      <c r="I736"/>
      <c r="J736"/>
      <c r="K736"/>
      <c r="L736"/>
      <c r="M736"/>
    </row>
    <row r="737" spans="1:13" x14ac:dyDescent="0.25">
      <c r="A737" s="116" t="s">
        <v>666</v>
      </c>
      <c r="B737" s="117">
        <v>32931</v>
      </c>
      <c r="C737" s="116" t="s">
        <v>144</v>
      </c>
      <c r="D737" s="118">
        <v>0</v>
      </c>
      <c r="E737" s="118">
        <v>0</v>
      </c>
      <c r="F737" s="118">
        <f t="shared" si="38"/>
        <v>0</v>
      </c>
      <c r="G737"/>
      <c r="H737"/>
      <c r="I737"/>
      <c r="J737"/>
      <c r="K737"/>
      <c r="L737"/>
      <c r="M737"/>
    </row>
    <row r="738" spans="1:13" x14ac:dyDescent="0.25">
      <c r="A738" s="109"/>
      <c r="B738" s="110">
        <v>3299</v>
      </c>
      <c r="C738" s="109" t="s">
        <v>141</v>
      </c>
      <c r="D738" s="111">
        <f>D739</f>
        <v>1000</v>
      </c>
      <c r="E738" s="111">
        <v>-687.92</v>
      </c>
      <c r="F738" s="111">
        <f t="shared" si="38"/>
        <v>312.08000000000004</v>
      </c>
      <c r="G738"/>
      <c r="H738"/>
      <c r="I738"/>
      <c r="J738"/>
      <c r="K738"/>
      <c r="L738"/>
      <c r="M738"/>
    </row>
    <row r="739" spans="1:13" x14ac:dyDescent="0.25">
      <c r="A739" s="116" t="s">
        <v>667</v>
      </c>
      <c r="B739" s="117">
        <v>32999</v>
      </c>
      <c r="C739" s="116" t="s">
        <v>141</v>
      </c>
      <c r="D739" s="118">
        <v>1000</v>
      </c>
      <c r="E739" s="118">
        <v>-687.92</v>
      </c>
      <c r="F739" s="118">
        <f t="shared" si="38"/>
        <v>312.08000000000004</v>
      </c>
      <c r="G739"/>
      <c r="H739"/>
      <c r="I739"/>
      <c r="J739"/>
      <c r="K739"/>
      <c r="L739"/>
      <c r="M739"/>
    </row>
    <row r="740" spans="1:13" x14ac:dyDescent="0.25">
      <c r="A740" s="116"/>
      <c r="B740" s="110">
        <v>4</v>
      </c>
      <c r="C740" s="109" t="s">
        <v>34</v>
      </c>
      <c r="D740" s="111">
        <f t="shared" ref="D740:D745" si="40">D741</f>
        <v>3000</v>
      </c>
      <c r="E740" s="111">
        <f>E741</f>
        <v>7148.58</v>
      </c>
      <c r="F740" s="111">
        <f t="shared" si="38"/>
        <v>10148.58</v>
      </c>
      <c r="G740"/>
      <c r="H740"/>
      <c r="I740"/>
      <c r="J740"/>
      <c r="K740"/>
      <c r="L740"/>
      <c r="M740"/>
    </row>
    <row r="741" spans="1:13" x14ac:dyDescent="0.25">
      <c r="A741" s="116"/>
      <c r="B741" s="110">
        <v>42</v>
      </c>
      <c r="C741" s="109" t="s">
        <v>74</v>
      </c>
      <c r="D741" s="111">
        <f>D745+D742</f>
        <v>3000</v>
      </c>
      <c r="E741" s="111">
        <f>E742+E745</f>
        <v>7148.58</v>
      </c>
      <c r="F741" s="111">
        <f t="shared" si="38"/>
        <v>10148.58</v>
      </c>
      <c r="G741"/>
      <c r="H741"/>
      <c r="I741"/>
      <c r="J741"/>
      <c r="K741"/>
      <c r="L741"/>
      <c r="M741"/>
    </row>
    <row r="742" spans="1:13" x14ac:dyDescent="0.25">
      <c r="A742" s="109"/>
      <c r="B742" s="110">
        <v>421</v>
      </c>
      <c r="C742" s="109" t="s">
        <v>150</v>
      </c>
      <c r="D742" s="111">
        <f>D743</f>
        <v>2000</v>
      </c>
      <c r="E742" s="111">
        <f>E743</f>
        <v>-2000</v>
      </c>
      <c r="F742" s="111">
        <f t="shared" si="38"/>
        <v>0</v>
      </c>
      <c r="G742"/>
      <c r="H742"/>
      <c r="I742"/>
      <c r="J742"/>
      <c r="K742"/>
      <c r="L742"/>
      <c r="M742"/>
    </row>
    <row r="743" spans="1:13" x14ac:dyDescent="0.25">
      <c r="A743" s="109"/>
      <c r="B743" s="110">
        <v>4212</v>
      </c>
      <c r="C743" s="109" t="s">
        <v>151</v>
      </c>
      <c r="D743" s="111">
        <f>D744</f>
        <v>2000</v>
      </c>
      <c r="E743" s="111">
        <f>E744</f>
        <v>-2000</v>
      </c>
      <c r="F743" s="111">
        <f t="shared" si="38"/>
        <v>0</v>
      </c>
      <c r="G743"/>
      <c r="H743"/>
      <c r="I743"/>
      <c r="J743"/>
      <c r="K743"/>
      <c r="L743"/>
      <c r="M743"/>
    </row>
    <row r="744" spans="1:13" x14ac:dyDescent="0.25">
      <c r="A744" s="130" t="s">
        <v>668</v>
      </c>
      <c r="B744" s="117">
        <v>42123</v>
      </c>
      <c r="C744" s="116" t="s">
        <v>482</v>
      </c>
      <c r="D744" s="118">
        <v>2000</v>
      </c>
      <c r="E744" s="118">
        <v>-2000</v>
      </c>
      <c r="F744" s="118">
        <f t="shared" si="38"/>
        <v>0</v>
      </c>
      <c r="G744"/>
      <c r="H744"/>
      <c r="I744"/>
      <c r="J744"/>
      <c r="K744"/>
      <c r="L744"/>
      <c r="M744"/>
    </row>
    <row r="745" spans="1:13" x14ac:dyDescent="0.25">
      <c r="A745" s="116"/>
      <c r="B745" s="110">
        <v>422</v>
      </c>
      <c r="C745" s="109" t="s">
        <v>454</v>
      </c>
      <c r="D745" s="111">
        <f t="shared" si="40"/>
        <v>1000</v>
      </c>
      <c r="E745" s="111">
        <f>E746</f>
        <v>9148.58</v>
      </c>
      <c r="F745" s="111">
        <f t="shared" si="38"/>
        <v>10148.58</v>
      </c>
      <c r="G745"/>
      <c r="H745"/>
      <c r="I745"/>
      <c r="J745"/>
      <c r="K745"/>
      <c r="L745"/>
      <c r="M745"/>
    </row>
    <row r="746" spans="1:13" x14ac:dyDescent="0.25">
      <c r="A746" s="116"/>
      <c r="B746" s="110">
        <v>4227</v>
      </c>
      <c r="C746" s="109" t="s">
        <v>154</v>
      </c>
      <c r="D746" s="111">
        <f>D748+D747</f>
        <v>1000</v>
      </c>
      <c r="E746" s="111">
        <f>E748+E747</f>
        <v>9148.58</v>
      </c>
      <c r="F746" s="111">
        <f>F748+F747</f>
        <v>10148.58</v>
      </c>
      <c r="G746"/>
      <c r="H746"/>
      <c r="I746"/>
      <c r="J746"/>
      <c r="K746"/>
      <c r="L746"/>
      <c r="M746"/>
    </row>
    <row r="747" spans="1:13" x14ac:dyDescent="0.25">
      <c r="A747" s="116" t="s">
        <v>669</v>
      </c>
      <c r="B747" s="117">
        <v>42271</v>
      </c>
      <c r="C747" s="116" t="s">
        <v>643</v>
      </c>
      <c r="D747" s="118">
        <v>500</v>
      </c>
      <c r="E747" s="118">
        <v>5893.58</v>
      </c>
      <c r="F747" s="118">
        <f t="shared" si="38"/>
        <v>6393.58</v>
      </c>
      <c r="G747"/>
      <c r="H747"/>
      <c r="I747"/>
      <c r="J747"/>
      <c r="K747"/>
      <c r="L747"/>
      <c r="M747"/>
    </row>
    <row r="748" spans="1:13" x14ac:dyDescent="0.25">
      <c r="A748" s="116" t="s">
        <v>670</v>
      </c>
      <c r="B748" s="117">
        <v>42273</v>
      </c>
      <c r="C748" s="116" t="s">
        <v>454</v>
      </c>
      <c r="D748" s="118">
        <v>500</v>
      </c>
      <c r="E748" s="118">
        <v>3255</v>
      </c>
      <c r="F748" s="118">
        <f t="shared" si="38"/>
        <v>3755</v>
      </c>
      <c r="G748"/>
      <c r="H748"/>
      <c r="I748"/>
      <c r="J748"/>
      <c r="K748"/>
      <c r="L748"/>
      <c r="M748"/>
    </row>
    <row r="749" spans="1:13" x14ac:dyDescent="0.25">
      <c r="A749" s="116"/>
      <c r="B749" s="110">
        <v>9</v>
      </c>
      <c r="C749" s="109" t="s">
        <v>65</v>
      </c>
      <c r="D749" s="111">
        <f t="shared" ref="D749:D750" si="41">D750</f>
        <v>0</v>
      </c>
      <c r="E749" s="118">
        <v>1621.04</v>
      </c>
      <c r="F749" s="111">
        <f t="shared" si="38"/>
        <v>1621.04</v>
      </c>
      <c r="G749"/>
      <c r="H749"/>
      <c r="I749"/>
      <c r="J749"/>
      <c r="K749"/>
      <c r="L749"/>
      <c r="M749"/>
    </row>
    <row r="750" spans="1:13" x14ac:dyDescent="0.25">
      <c r="A750" s="116"/>
      <c r="B750" s="110">
        <v>92</v>
      </c>
      <c r="C750" s="109" t="s">
        <v>66</v>
      </c>
      <c r="D750" s="111">
        <f t="shared" si="41"/>
        <v>0</v>
      </c>
      <c r="E750" s="118">
        <v>1621.04</v>
      </c>
      <c r="F750" s="111">
        <f t="shared" si="38"/>
        <v>1621.04</v>
      </c>
      <c r="G750"/>
      <c r="H750"/>
      <c r="I750"/>
      <c r="J750"/>
      <c r="K750"/>
      <c r="L750"/>
      <c r="M750"/>
    </row>
    <row r="751" spans="1:13" x14ac:dyDescent="0.25">
      <c r="A751" s="116"/>
      <c r="B751" s="110">
        <v>922</v>
      </c>
      <c r="C751" s="116" t="s">
        <v>223</v>
      </c>
      <c r="D751" s="111">
        <v>0</v>
      </c>
      <c r="E751" s="118">
        <v>1621.04</v>
      </c>
      <c r="F751" s="111">
        <f t="shared" si="38"/>
        <v>1621.04</v>
      </c>
      <c r="G751"/>
      <c r="H751"/>
      <c r="I751"/>
      <c r="J751"/>
      <c r="K751"/>
      <c r="L751"/>
      <c r="M751"/>
    </row>
    <row r="752" spans="1:13" x14ac:dyDescent="0.25">
      <c r="A752" s="116"/>
      <c r="B752" s="110">
        <v>9222</v>
      </c>
      <c r="C752" s="109" t="s">
        <v>485</v>
      </c>
      <c r="D752" s="111">
        <f>D753</f>
        <v>0</v>
      </c>
      <c r="E752" s="118">
        <v>1621.04</v>
      </c>
      <c r="F752" s="111">
        <f t="shared" si="38"/>
        <v>1621.04</v>
      </c>
      <c r="G752"/>
      <c r="H752"/>
      <c r="I752"/>
      <c r="J752"/>
      <c r="K752"/>
      <c r="L752"/>
      <c r="M752"/>
    </row>
    <row r="753" spans="1:13" x14ac:dyDescent="0.25">
      <c r="A753" s="116" t="s">
        <v>671</v>
      </c>
      <c r="B753" s="117">
        <v>92221</v>
      </c>
      <c r="C753" s="116" t="s">
        <v>487</v>
      </c>
      <c r="D753" s="118">
        <v>0</v>
      </c>
      <c r="E753" s="118">
        <v>1621.04</v>
      </c>
      <c r="F753" s="118">
        <f t="shared" si="38"/>
        <v>1621.04</v>
      </c>
      <c r="G753"/>
      <c r="H753"/>
      <c r="I753"/>
      <c r="J753"/>
      <c r="K753"/>
      <c r="L753"/>
      <c r="M753"/>
    </row>
    <row r="754" spans="1:13" ht="15.75" thickBot="1" x14ac:dyDescent="0.3">
      <c r="A754" s="159"/>
      <c r="B754" s="160"/>
      <c r="C754" s="159"/>
      <c r="D754" s="161"/>
      <c r="E754" s="161"/>
      <c r="F754" s="161"/>
      <c r="G754"/>
      <c r="H754"/>
      <c r="I754"/>
      <c r="J754"/>
      <c r="K754"/>
      <c r="L754"/>
      <c r="M754"/>
    </row>
    <row r="755" spans="1:13" ht="15.75" thickTop="1" x14ac:dyDescent="0.25">
      <c r="A755" s="130"/>
      <c r="B755" s="162"/>
      <c r="C755" s="130"/>
      <c r="D755" s="163"/>
      <c r="E755" s="163"/>
    </row>
    <row r="756" spans="1:13" ht="15.75" x14ac:dyDescent="0.25">
      <c r="A756" s="91"/>
      <c r="B756" s="164"/>
      <c r="C756" s="165"/>
      <c r="D756" s="165"/>
      <c r="E756" s="165"/>
      <c r="F756" s="165"/>
    </row>
    <row r="757" spans="1:13" x14ac:dyDescent="0.25">
      <c r="A757" s="88" t="s">
        <v>827</v>
      </c>
      <c r="C757" s="88"/>
    </row>
    <row r="758" spans="1:13" x14ac:dyDescent="0.25">
      <c r="C758" s="88"/>
    </row>
    <row r="759" spans="1:13" x14ac:dyDescent="0.25">
      <c r="C759" s="88"/>
    </row>
    <row r="760" spans="1:13" x14ac:dyDescent="0.25">
      <c r="B760" s="88" t="s">
        <v>672</v>
      </c>
      <c r="C760" s="88"/>
      <c r="D760" s="300" t="s">
        <v>673</v>
      </c>
      <c r="E760" s="300"/>
      <c r="F760" s="300"/>
    </row>
    <row r="761" spans="1:13" x14ac:dyDescent="0.25">
      <c r="C761" s="88"/>
    </row>
    <row r="762" spans="1:13" x14ac:dyDescent="0.25">
      <c r="B762" s="88" t="s">
        <v>674</v>
      </c>
      <c r="C762" s="88"/>
      <c r="D762" s="300" t="s">
        <v>675</v>
      </c>
      <c r="E762" s="300"/>
      <c r="F762" s="300"/>
    </row>
    <row r="763" spans="1:13" x14ac:dyDescent="0.25">
      <c r="C763" s="88"/>
    </row>
    <row r="764" spans="1:13" x14ac:dyDescent="0.25">
      <c r="B764" s="300" t="s">
        <v>676</v>
      </c>
      <c r="C764" s="300"/>
      <c r="D764" s="300"/>
    </row>
    <row r="765" spans="1:13" x14ac:dyDescent="0.25">
      <c r="C765" s="88"/>
    </row>
    <row r="766" spans="1:13" x14ac:dyDescent="0.25">
      <c r="B766" s="300" t="s">
        <v>828</v>
      </c>
      <c r="C766" s="300"/>
      <c r="D766" s="300"/>
    </row>
  </sheetData>
  <mergeCells count="44">
    <mergeCell ref="F16:F17"/>
    <mergeCell ref="A19:C19"/>
    <mergeCell ref="A20:C20"/>
    <mergeCell ref="D16:D17"/>
    <mergeCell ref="C13:D13"/>
    <mergeCell ref="E16:E17"/>
    <mergeCell ref="A317:C317"/>
    <mergeCell ref="A318:C318"/>
    <mergeCell ref="B15:C15"/>
    <mergeCell ref="A16:A17"/>
    <mergeCell ref="B16:B17"/>
    <mergeCell ref="C16:C17"/>
    <mergeCell ref="A164:C164"/>
    <mergeCell ref="A279:C279"/>
    <mergeCell ref="A280:C280"/>
    <mergeCell ref="A45:C45"/>
    <mergeCell ref="D155:D156"/>
    <mergeCell ref="E155:E156"/>
    <mergeCell ref="F155:F156"/>
    <mergeCell ref="A162:C162"/>
    <mergeCell ref="A163:C163"/>
    <mergeCell ref="A158:C158"/>
    <mergeCell ref="A159:C159"/>
    <mergeCell ref="A160:C160"/>
    <mergeCell ref="A161:C161"/>
    <mergeCell ref="A155:A156"/>
    <mergeCell ref="B155:B156"/>
    <mergeCell ref="C155:C156"/>
    <mergeCell ref="D760:F760"/>
    <mergeCell ref="D762:F762"/>
    <mergeCell ref="B764:D764"/>
    <mergeCell ref="B766:D766"/>
    <mergeCell ref="A281:C281"/>
    <mergeCell ref="A299:C299"/>
    <mergeCell ref="A331:C331"/>
    <mergeCell ref="A334:C334"/>
    <mergeCell ref="A336:C336"/>
    <mergeCell ref="A297:C297"/>
    <mergeCell ref="A320:C320"/>
    <mergeCell ref="A328:C328"/>
    <mergeCell ref="A344:C344"/>
    <mergeCell ref="A345:C345"/>
    <mergeCell ref="A346:C346"/>
    <mergeCell ref="A298:C298"/>
  </mergeCells>
  <pageMargins left="0.7" right="0.7" top="0.75" bottom="0.75" header="0.3" footer="0.3"/>
  <pageSetup paperSize="9" scale="71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0EB95-810B-4804-A061-9AC387AFF265}">
  <dimension ref="A3:F18"/>
  <sheetViews>
    <sheetView workbookViewId="0">
      <selection activeCell="C24" sqref="C24"/>
    </sheetView>
  </sheetViews>
  <sheetFormatPr defaultRowHeight="15" x14ac:dyDescent="0.25"/>
  <cols>
    <col min="1" max="1" width="11.7109375" bestFit="1" customWidth="1"/>
    <col min="2" max="2" width="32" customWidth="1"/>
    <col min="4" max="4" width="22.85546875" customWidth="1"/>
  </cols>
  <sheetData>
    <row r="3" spans="1:6" x14ac:dyDescent="0.25">
      <c r="A3" s="205" t="s">
        <v>679</v>
      </c>
      <c r="B3" s="209" t="s">
        <v>728</v>
      </c>
      <c r="F3" s="207"/>
    </row>
    <row r="4" spans="1:6" x14ac:dyDescent="0.25">
      <c r="A4" s="205" t="s">
        <v>680</v>
      </c>
      <c r="B4" s="210" t="s">
        <v>803</v>
      </c>
      <c r="F4" s="207"/>
    </row>
    <row r="5" spans="1:6" x14ac:dyDescent="0.25">
      <c r="A5" s="205"/>
      <c r="F5" s="207"/>
    </row>
    <row r="6" spans="1:6" x14ac:dyDescent="0.25">
      <c r="A6" s="205" t="s">
        <v>681</v>
      </c>
      <c r="B6" s="206"/>
      <c r="F6" s="207"/>
    </row>
    <row r="7" spans="1:6" x14ac:dyDescent="0.25">
      <c r="A7" s="208"/>
    </row>
    <row r="8" spans="1:6" x14ac:dyDescent="0.25">
      <c r="A8" s="208"/>
    </row>
    <row r="9" spans="1:6" x14ac:dyDescent="0.25">
      <c r="A9" s="318" t="s">
        <v>672</v>
      </c>
      <c r="B9" s="318"/>
      <c r="D9" s="318" t="s">
        <v>673</v>
      </c>
      <c r="E9" s="318"/>
    </row>
    <row r="10" spans="1:6" x14ac:dyDescent="0.25">
      <c r="A10" s="208"/>
    </row>
    <row r="11" spans="1:6" x14ac:dyDescent="0.25">
      <c r="A11" s="318" t="s">
        <v>682</v>
      </c>
      <c r="B11" s="318"/>
      <c r="D11" s="318" t="s">
        <v>683</v>
      </c>
      <c r="E11" s="318"/>
    </row>
    <row r="12" spans="1:6" x14ac:dyDescent="0.25">
      <c r="A12" s="208"/>
    </row>
    <row r="13" spans="1:6" x14ac:dyDescent="0.25">
      <c r="A13" s="208"/>
    </row>
    <row r="14" spans="1:6" x14ac:dyDescent="0.25">
      <c r="A14" s="208"/>
    </row>
    <row r="15" spans="1:6" x14ac:dyDescent="0.25">
      <c r="A15" s="208"/>
      <c r="B15" s="318" t="s">
        <v>684</v>
      </c>
      <c r="C15" s="318"/>
      <c r="D15" s="318"/>
    </row>
    <row r="16" spans="1:6" x14ac:dyDescent="0.25">
      <c r="A16" s="208"/>
    </row>
    <row r="17" spans="1:4" x14ac:dyDescent="0.25">
      <c r="A17" s="208"/>
      <c r="B17" s="318" t="s">
        <v>833</v>
      </c>
      <c r="C17" s="318"/>
      <c r="D17" s="318"/>
    </row>
    <row r="18" spans="1:4" x14ac:dyDescent="0.25">
      <c r="A18" s="208"/>
    </row>
  </sheetData>
  <mergeCells count="6">
    <mergeCell ref="B17:D17"/>
    <mergeCell ref="A9:B9"/>
    <mergeCell ref="D9:E9"/>
    <mergeCell ref="A11:B11"/>
    <mergeCell ref="D11:E11"/>
    <mergeCell ref="B15:D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 Sažetak</vt:lpstr>
      <vt:lpstr> Račun prihoda i rashoda</vt:lpstr>
      <vt:lpstr> Račun financiranja</vt:lpstr>
      <vt:lpstr>Posebni dio</vt:lpstr>
      <vt:lpstr>Ukupni plan</vt:lpstr>
      <vt:lpstr>List1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2025-11-10T13:40:13Z</dcterms:modified>
</cp:coreProperties>
</file>