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700FE51B-040A-4D05-9ED0-76FBC1269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  <sheet name="List1" sheetId="8" r:id="rId5"/>
  </sheets>
  <definedNames>
    <definedName name="_xlnm.Print_Area" localSheetId="2">' Račun financiranja'!$A$1:$E$32</definedName>
    <definedName name="_xlnm.Print_Area" localSheetId="1">' Račun prihoda i rashoda'!$A$1:$F$111</definedName>
    <definedName name="_xlnm.Print_Area" localSheetId="0">' Sažetak'!$A$1:$I$42</definedName>
    <definedName name="_xlnm.Print_Area" localSheetId="3">'Posebni dio'!$A$1:$F$130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6" l="1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D20" i="6"/>
  <c r="E20" i="6" s="1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I40" i="2"/>
  <c r="I41" i="2"/>
  <c r="I39" i="2"/>
  <c r="H40" i="2"/>
  <c r="H41" i="2"/>
  <c r="H39" i="2"/>
  <c r="I31" i="2"/>
  <c r="H31" i="2"/>
  <c r="D70" i="6"/>
  <c r="D19" i="6" l="1"/>
  <c r="F24" i="4"/>
  <c r="E24" i="4"/>
  <c r="F25" i="4"/>
  <c r="E25" i="4"/>
  <c r="F22" i="4"/>
  <c r="E22" i="4"/>
  <c r="F23" i="4"/>
  <c r="E23" i="4"/>
  <c r="D42" i="4"/>
  <c r="E42" i="4" s="1"/>
  <c r="F43" i="4"/>
  <c r="F42" i="4" s="1"/>
  <c r="E43" i="4"/>
  <c r="D57" i="6"/>
  <c r="E57" i="6" s="1"/>
  <c r="E78" i="6"/>
  <c r="F78" i="6"/>
  <c r="E124" i="6"/>
  <c r="F124" i="6"/>
  <c r="F123" i="6"/>
  <c r="E123" i="6"/>
  <c r="F122" i="6"/>
  <c r="E122" i="6"/>
  <c r="F121" i="6"/>
  <c r="E121" i="6"/>
  <c r="F120" i="6"/>
  <c r="E120" i="6"/>
  <c r="D48" i="6"/>
  <c r="F48" i="6" s="1"/>
  <c r="D36" i="6"/>
  <c r="D35" i="6" s="1"/>
  <c r="F130" i="6"/>
  <c r="E130" i="6"/>
  <c r="F129" i="6"/>
  <c r="E129" i="6"/>
  <c r="F128" i="6"/>
  <c r="E128" i="6"/>
  <c r="F127" i="6"/>
  <c r="E127" i="6"/>
  <c r="F126" i="6"/>
  <c r="E126" i="6"/>
  <c r="F125" i="6"/>
  <c r="E125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6" i="6"/>
  <c r="E56" i="6"/>
  <c r="F55" i="6"/>
  <c r="E55" i="6"/>
  <c r="F54" i="6"/>
  <c r="E54" i="6"/>
  <c r="F53" i="6"/>
  <c r="E53" i="6"/>
  <c r="F52" i="6"/>
  <c r="E52" i="6"/>
  <c r="F51" i="6"/>
  <c r="E51" i="6"/>
  <c r="F49" i="6"/>
  <c r="E49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D106" i="4"/>
  <c r="F106" i="4" s="1"/>
  <c r="D85" i="4"/>
  <c r="E85" i="4" s="1"/>
  <c r="E83" i="4"/>
  <c r="F83" i="4"/>
  <c r="E80" i="4"/>
  <c r="F80" i="4"/>
  <c r="F97" i="4"/>
  <c r="E97" i="4"/>
  <c r="F96" i="4"/>
  <c r="E96" i="4"/>
  <c r="F95" i="4"/>
  <c r="E95" i="4"/>
  <c r="E94" i="4"/>
  <c r="F94" i="4"/>
  <c r="C59" i="4"/>
  <c r="D59" i="4"/>
  <c r="D58" i="4" s="1"/>
  <c r="E57" i="4"/>
  <c r="F57" i="4"/>
  <c r="F53" i="4"/>
  <c r="F54" i="4"/>
  <c r="E54" i="4"/>
  <c r="E50" i="4"/>
  <c r="F50" i="4"/>
  <c r="E51" i="4"/>
  <c r="F51" i="4"/>
  <c r="E52" i="4"/>
  <c r="F52" i="4"/>
  <c r="E53" i="4"/>
  <c r="E55" i="4"/>
  <c r="F55" i="4"/>
  <c r="E56" i="4"/>
  <c r="F56" i="4"/>
  <c r="E60" i="4"/>
  <c r="F60" i="4"/>
  <c r="E61" i="4"/>
  <c r="F61" i="4"/>
  <c r="E62" i="4"/>
  <c r="F62" i="4"/>
  <c r="E63" i="4"/>
  <c r="F63" i="4"/>
  <c r="E64" i="4"/>
  <c r="F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F71" i="4"/>
  <c r="E76" i="4"/>
  <c r="F76" i="4"/>
  <c r="E77" i="4"/>
  <c r="F77" i="4"/>
  <c r="E78" i="4"/>
  <c r="F78" i="4"/>
  <c r="E79" i="4"/>
  <c r="F79" i="4"/>
  <c r="E81" i="4"/>
  <c r="F81" i="4"/>
  <c r="E82" i="4"/>
  <c r="F82" i="4"/>
  <c r="E86" i="4"/>
  <c r="F86" i="4"/>
  <c r="E87" i="4"/>
  <c r="F87" i="4"/>
  <c r="E88" i="4"/>
  <c r="F88" i="4"/>
  <c r="E89" i="4"/>
  <c r="F89" i="4"/>
  <c r="E90" i="4"/>
  <c r="F90" i="4"/>
  <c r="E91" i="4"/>
  <c r="F91" i="4"/>
  <c r="D19" i="4"/>
  <c r="F19" i="4" s="1"/>
  <c r="F40" i="4"/>
  <c r="F39" i="4"/>
  <c r="F38" i="4"/>
  <c r="F36" i="4"/>
  <c r="F35" i="4"/>
  <c r="F34" i="4"/>
  <c r="F33" i="4"/>
  <c r="F32" i="4"/>
  <c r="D37" i="4"/>
  <c r="E37" i="4" s="1"/>
  <c r="F111" i="4"/>
  <c r="F110" i="4"/>
  <c r="F109" i="4"/>
  <c r="F108" i="4"/>
  <c r="F107" i="4"/>
  <c r="F93" i="4"/>
  <c r="F92" i="4"/>
  <c r="E111" i="4"/>
  <c r="E110" i="4"/>
  <c r="E109" i="4"/>
  <c r="E108" i="4"/>
  <c r="E107" i="4"/>
  <c r="E93" i="4"/>
  <c r="E92" i="4"/>
  <c r="E40" i="4"/>
  <c r="E39" i="4"/>
  <c r="E38" i="4"/>
  <c r="E36" i="4"/>
  <c r="E35" i="4"/>
  <c r="E34" i="4"/>
  <c r="E33" i="4"/>
  <c r="E32" i="4"/>
  <c r="F16" i="4"/>
  <c r="F17" i="4"/>
  <c r="F18" i="4"/>
  <c r="F20" i="4"/>
  <c r="E12" i="4"/>
  <c r="E13" i="4"/>
  <c r="E14" i="4"/>
  <c r="E15" i="4"/>
  <c r="E16" i="4"/>
  <c r="E17" i="4"/>
  <c r="E18" i="4"/>
  <c r="E20" i="4"/>
  <c r="F12" i="4"/>
  <c r="F13" i="4"/>
  <c r="F14" i="4"/>
  <c r="F15" i="4"/>
  <c r="F11" i="4"/>
  <c r="E11" i="4"/>
  <c r="H11" i="2"/>
  <c r="I11" i="2"/>
  <c r="I12" i="2"/>
  <c r="I14" i="2"/>
  <c r="I15" i="2"/>
  <c r="I16" i="2"/>
  <c r="H14" i="2"/>
  <c r="H15" i="2"/>
  <c r="H16" i="2"/>
  <c r="I24" i="2"/>
  <c r="F19" i="6" l="1"/>
  <c r="E19" i="6"/>
  <c r="F41" i="4"/>
  <c r="D41" i="4"/>
  <c r="E41" i="4" s="1"/>
  <c r="D84" i="4"/>
  <c r="F85" i="4"/>
  <c r="E106" i="4"/>
  <c r="D50" i="6"/>
  <c r="F50" i="6" s="1"/>
  <c r="F57" i="6"/>
  <c r="E36" i="6"/>
  <c r="F35" i="6"/>
  <c r="D34" i="6"/>
  <c r="F34" i="6" s="1"/>
  <c r="F36" i="6"/>
  <c r="D47" i="6"/>
  <c r="F47" i="6" s="1"/>
  <c r="E48" i="6"/>
  <c r="E34" i="6"/>
  <c r="E35" i="6"/>
  <c r="F59" i="4"/>
  <c r="F58" i="4" s="1"/>
  <c r="F49" i="4" s="1"/>
  <c r="C58" i="4"/>
  <c r="C49" i="4" s="1"/>
  <c r="E59" i="4"/>
  <c r="E58" i="4" s="1"/>
  <c r="E19" i="4"/>
  <c r="F37" i="4"/>
  <c r="F10" i="4"/>
  <c r="F9" i="4" s="1"/>
  <c r="F8" i="4" s="1"/>
  <c r="I33" i="2"/>
  <c r="I25" i="2"/>
  <c r="E84" i="4" l="1"/>
  <c r="F84" i="4"/>
  <c r="E50" i="6"/>
  <c r="E47" i="6"/>
  <c r="D46" i="6"/>
  <c r="D75" i="4"/>
  <c r="C75" i="4"/>
  <c r="D33" i="6" l="1"/>
  <c r="D9" i="6" s="1"/>
  <c r="E46" i="6"/>
  <c r="F46" i="6"/>
  <c r="F75" i="4"/>
  <c r="E75" i="4"/>
  <c r="E9" i="6" l="1"/>
  <c r="D8" i="6"/>
  <c r="F9" i="6"/>
  <c r="E33" i="6"/>
  <c r="F33" i="6"/>
  <c r="F8" i="6" l="1"/>
  <c r="D7" i="6"/>
  <c r="D6" i="6" s="1"/>
  <c r="E8" i="6"/>
  <c r="D49" i="4"/>
  <c r="F7" i="6" l="1"/>
  <c r="E7" i="6"/>
  <c r="E49" i="4"/>
  <c r="D10" i="4"/>
  <c r="D9" i="4" s="1"/>
  <c r="D8" i="4" s="1"/>
  <c r="C10" i="4"/>
  <c r="C9" i="4" s="1"/>
  <c r="C8" i="4" s="1"/>
  <c r="D105" i="4"/>
  <c r="C105" i="4"/>
  <c r="D31" i="4"/>
  <c r="C31" i="4"/>
  <c r="C30" i="4" s="1"/>
  <c r="C29" i="4" s="1"/>
  <c r="F42" i="2"/>
  <c r="G42" i="2" s="1"/>
  <c r="H24" i="2"/>
  <c r="G24" i="2"/>
  <c r="F24" i="2"/>
  <c r="G13" i="2"/>
  <c r="F13" i="2"/>
  <c r="G10" i="2"/>
  <c r="F10" i="2"/>
  <c r="H42" i="2" l="1"/>
  <c r="I42" i="2"/>
  <c r="F10" i="6"/>
  <c r="E10" i="6"/>
  <c r="E8" i="4"/>
  <c r="F6" i="6"/>
  <c r="E6" i="6"/>
  <c r="C104" i="4"/>
  <c r="F105" i="4"/>
  <c r="D104" i="4"/>
  <c r="E105" i="4"/>
  <c r="F31" i="4"/>
  <c r="D30" i="4"/>
  <c r="D29" i="4" s="1"/>
  <c r="F29" i="4" s="1"/>
  <c r="E31" i="4"/>
  <c r="E9" i="4"/>
  <c r="E10" i="4"/>
  <c r="H13" i="2"/>
  <c r="I13" i="2"/>
  <c r="H10" i="2"/>
  <c r="I10" i="2"/>
  <c r="G25" i="2"/>
  <c r="G33" i="2" s="1"/>
  <c r="F16" i="2"/>
  <c r="F25" i="2" s="1"/>
  <c r="F32" i="2" s="1"/>
  <c r="F33" i="2" s="1"/>
  <c r="H25" i="2"/>
  <c r="H32" i="2" s="1"/>
  <c r="H33" i="2" s="1"/>
  <c r="E29" i="4" l="1"/>
  <c r="E30" i="4"/>
  <c r="F104" i="4"/>
  <c r="F30" i="4"/>
  <c r="E104" i="4"/>
</calcChain>
</file>

<file path=xl/sharedStrings.xml><?xml version="1.0" encoding="utf-8"?>
<sst xmlns="http://schemas.openxmlformats.org/spreadsheetml/2006/main" count="507" uniqueCount="188">
  <si>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</si>
  <si>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</si>
  <si>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</si>
  <si>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</si>
  <si>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</si>
  <si>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</si>
  <si>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</si>
  <si>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</si>
  <si>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</si>
  <si>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</si>
  <si>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</si>
  <si>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</si>
  <si>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</si>
  <si>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</si>
  <si>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</si>
  <si>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</si>
  <si>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</si>
  <si>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</si>
  <si>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</si>
  <si>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</si>
  <si>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</si>
  <si>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</si>
  <si>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</si>
  <si>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</si>
  <si>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</si>
  <si>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</si>
  <si>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</si>
  <si>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</si>
  <si>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</si>
  <si>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</si>
  <si>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</si>
  <si>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</si>
  <si>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</si>
  <si>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</si>
  <si>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</si>
  <si>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</si>
  <si>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</si>
  <si>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</si>
  <si>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</si>
  <si>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</si>
  <si>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</si>
  <si>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</si>
  <si>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</si>
  <si>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</si>
  <si>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</si>
  <si>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</si>
  <si>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</si>
  <si>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</si>
  <si>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</si>
  <si>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</si>
  <si>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</si>
  <si>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</si>
  <si>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</si>
  <si>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</si>
  <si>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</si>
  <si>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</si>
  <si>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</si>
  <si>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PLAN 
(2026)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</si>
  <si>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</si>
  <si>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</si>
  <si>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</si>
  <si>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</si>
  <si>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</si>
  <si>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</si>
  <si>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</si>
  <si>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</si>
  <si>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</si>
  <si>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</si>
  <si>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41</t>
  </si>
  <si>
    <t xml:space="preserve"> 42</t>
  </si>
  <si>
    <t xml:space="preserve"> 45</t>
  </si>
  <si>
    <t>Financijski rashodi</t>
  </si>
  <si>
    <t>Naknade građanima i kućanstvima na temelju osiguranja i druge naknade</t>
  </si>
  <si>
    <t>Rashodi za donacije, kazne, naknade šteta i kapitalne pomoći</t>
  </si>
  <si>
    <t>Rashodi za nabavu proizvedene dugotrajne imovine</t>
  </si>
  <si>
    <t>Rashodi za dodatna ulaganja na nefinancijskoj imovini</t>
  </si>
  <si>
    <t>Vlastiti izvori</t>
  </si>
  <si>
    <t>Rezultat poslovanja</t>
  </si>
  <si>
    <t>09</t>
  </si>
  <si>
    <t>Obrazovanje</t>
  </si>
  <si>
    <t>092</t>
  </si>
  <si>
    <t>0922</t>
  </si>
  <si>
    <t>096</t>
  </si>
  <si>
    <t>0960</t>
  </si>
  <si>
    <t>Srednjoškolsko obrazovanje</t>
  </si>
  <si>
    <t>Više srednjoškolsko obrazovanje</t>
  </si>
  <si>
    <t>Dodatne usluge u obrazovanju</t>
  </si>
  <si>
    <t>098</t>
  </si>
  <si>
    <t>0980</t>
  </si>
  <si>
    <t>Usluge obrazovanja koje nisu drugdje svrstane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</si>
  <si>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</si>
  <si>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</si>
  <si>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</si>
  <si>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</si>
  <si>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</si>
  <si>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</si>
  <si>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</si>
  <si>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</si>
  <si>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</si>
  <si>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</si>
  <si>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</si>
  <si>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</si>
  <si>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</si>
  <si>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5.1.</t>
  </si>
  <si>
    <t>PROGRAMI UNIJE</t>
  </si>
  <si>
    <t>Izvor 5.2.</t>
  </si>
  <si>
    <t>OSTALE POMOĆI</t>
  </si>
  <si>
    <t>Izvor 6.</t>
  </si>
  <si>
    <t>DONACIJE</t>
  </si>
  <si>
    <t>Izvor 6.1.</t>
  </si>
  <si>
    <t>Izvor 7.</t>
  </si>
  <si>
    <t>PRIH. OD PRODAJE NEFINANCIJE IMOVINE I NAKN. S NASLOVA OSIG.</t>
  </si>
  <si>
    <t>PRIHODI OD PRODAJE ILI ZAMJENE NEFINANCIJE IMOVINE I NAKNADE S NASLOVA OSIGURANJA</t>
  </si>
  <si>
    <t>Izvor 7.1.</t>
  </si>
  <si>
    <t>UKUPNI PRIHODI</t>
  </si>
  <si>
    <t>UKUPNI RASHODI</t>
  </si>
  <si>
    <t>DECENTRALIZACIJA</t>
  </si>
  <si>
    <t>Izvor 5.0.3</t>
  </si>
  <si>
    <t>SVEUKUPNO RASHODI</t>
  </si>
  <si>
    <t>Program J011018</t>
  </si>
  <si>
    <t>SREDNJEŠKOLSKO OBRAZOVANJE - ZAKONSKI STANDARD</t>
  </si>
  <si>
    <t>Aktivnost J011018A101801</t>
  </si>
  <si>
    <t>Redovni poslovi ustanova srednješkolskog obrazovanja SŠ</t>
  </si>
  <si>
    <t xml:space="preserve"> 3</t>
  </si>
  <si>
    <t>Aktivnost J011018K101801</t>
  </si>
  <si>
    <t>Izgradnja, dogradnja i adaptacija SŠ</t>
  </si>
  <si>
    <t>Aktivnost J011018T101801</t>
  </si>
  <si>
    <t>Oprema, informatička oprema, nabava pomagala - SŠ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</si>
  <si>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</si>
  <si>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</si>
  <si>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</si>
  <si>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</si>
  <si>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Aktivnost J011020A102003</t>
  </si>
  <si>
    <t>Financiranje - ostali rashodi SŠ</t>
  </si>
  <si>
    <t>Aktivnost J011020A102006</t>
  </si>
  <si>
    <t>Program građanskog odgoja u školama</t>
  </si>
  <si>
    <t>Aktivnost J011020A102007</t>
  </si>
  <si>
    <t>Programi za nadarenu djecu</t>
  </si>
  <si>
    <t>Aktivnost J011020A102008</t>
  </si>
  <si>
    <t>Razvoj poduzetništva kod djece i mladih</t>
  </si>
  <si>
    <t>Aktivnost J011020T102001</t>
  </si>
  <si>
    <t>Dopunska sredstva za materijalne rashode i opremu škola</t>
  </si>
  <si>
    <t>Razdjel 006</t>
  </si>
  <si>
    <t>UO ZA OBRAZOVANJE, KULTURU, ŠPORT I TEHNIČKU KULTURU</t>
  </si>
  <si>
    <t>Glava 00602</t>
  </si>
  <si>
    <t>USTANOVE U OBRAZOVANJU</t>
  </si>
  <si>
    <t>Proračunski korisnik 0060216998</t>
  </si>
  <si>
    <t>SŠ OROSLAVJE</t>
  </si>
  <si>
    <t>VLASTITI PRIHODI PK</t>
  </si>
  <si>
    <t>Voditeljica računovodstva:</t>
  </si>
  <si>
    <t>Ravnateljica:</t>
  </si>
  <si>
    <t>KLASA:</t>
  </si>
  <si>
    <t>URBROJ:</t>
  </si>
  <si>
    <t>U Oroslavju,</t>
  </si>
  <si>
    <t>Ivana Klenkar, mag. oec.</t>
  </si>
  <si>
    <t>Natalija Mučnjak,  prof.</t>
  </si>
  <si>
    <t xml:space="preserve">            Predsjednik Školskog odbora:</t>
  </si>
  <si>
    <t xml:space="preserve">            Marija Banožić Aličević, prof.</t>
  </si>
  <si>
    <t xml:space="preserve">
I. IZMJENA I DOPUNA FINANCIJSKOG PLANA SREDNJE ŠKOLE OROSLAVJE
ZA 2026. GODINU</t>
  </si>
  <si>
    <t>PROMJENA (IZNOS)</t>
  </si>
  <si>
    <t>PROMJENA (POSTOTAK)</t>
  </si>
  <si>
    <t>I. IZMJENA I DOPUNA PLANA ZA 2026.</t>
  </si>
  <si>
    <t>Izvor 3.1.9</t>
  </si>
  <si>
    <t>Izvor 4.3.9</t>
  </si>
  <si>
    <t>PRIHODI ZA POSEBNE NAMJENE PK</t>
  </si>
  <si>
    <t>Izvor 5.0.119</t>
  </si>
  <si>
    <t>POMOĆI IZ DRŽAVNOG PRORAČUNA KROZ OPĆE PRIHODE I PRIMITKE PK</t>
  </si>
  <si>
    <t>Izvor 5.1.0009</t>
  </si>
  <si>
    <t>PROGRAMI UNIJE - RASPOLOŽIV PREDUJAM PK</t>
  </si>
  <si>
    <t>Izvor 5.2.49</t>
  </si>
  <si>
    <t>JEDINICE LOKALNE SAMOUPRAVE PK</t>
  </si>
  <si>
    <t>Izvor 6.1.9</t>
  </si>
  <si>
    <t>DONACIJE PK</t>
  </si>
  <si>
    <t>Izvor 7.1.9</t>
  </si>
  <si>
    <t>Aktivnost J011020A102012</t>
  </si>
  <si>
    <t>Pomoćnici u nastavi-sufinanciranje JLS/KZŽ MIMO-PK</t>
  </si>
  <si>
    <t>JEDINICE OKALNE SAMOUPRAVE PK</t>
  </si>
  <si>
    <t>Manjak prihoda poslovanja</t>
  </si>
  <si>
    <t>UKUPNO RASHODI S MANJKOM PRIHODA</t>
  </si>
  <si>
    <t>UKUPNO PRIHODI S VIŠKOM PRIHODA</t>
  </si>
  <si>
    <t>Višak prihoda poslovanja - Vlastiti prihodi</t>
  </si>
  <si>
    <t>Višak prihoda poslovanja - Pomoći iz DP</t>
  </si>
  <si>
    <t>Višak prihoda poslovanja - Programi Unije</t>
  </si>
  <si>
    <t>Višak prihoda poslovanja - Donacije</t>
  </si>
  <si>
    <t>Manjak prihoda poslovanja - Pomoći iz DP - plaće</t>
  </si>
  <si>
    <t>RASHODI BEZ MANJKA PRIHODA</t>
  </si>
  <si>
    <t>400-02/26-01/02</t>
  </si>
  <si>
    <t>2140-89-04-26-2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</si>
</sst>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3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198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vertical="center" wrapText="1"/>
    </xf>
    <xf numFmtId="0" fontId="7" fillId="0" borderId="0" xfId="2" applyNumberFormat="1" applyFont="1" applyFill="1" applyBorder="1" applyAlignment="1" applyProtection="1">
      <alignment horizontal="left" wrapText="1"/>
    </xf>
    <xf numFmtId="0" fontId="11" fillId="0" borderId="0" xfId="2" applyNumberFormat="1" applyFont="1" applyFill="1" applyBorder="1" applyAlignment="1" applyProtection="1">
      <alignment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0" fontId="16" fillId="3" borderId="2" xfId="2" applyFont="1" applyFill="1" applyBorder="1" applyAlignment="1">
      <alignment horizontal="left" vertical="center"/>
    </xf>
    <xf numFmtId="0" fontId="11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/>
    <xf numFmtId="0" fontId="7" fillId="0" borderId="0" xfId="2" quotePrefix="1" applyNumberFormat="1" applyFont="1" applyFill="1" applyBorder="1" applyAlignment="1" applyProtection="1">
      <alignment horizontal="center" vertical="center" wrapText="1"/>
    </xf>
    <xf numFmtId="0" fontId="19" fillId="0" borderId="0" xfId="2" applyFont="1" applyAlignment="1">
      <alignment wrapText="1"/>
    </xf>
    <xf numFmtId="0" fontId="20" fillId="0" borderId="0" xfId="2" quotePrefix="1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17" fillId="0" borderId="0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NumberFormat="1" applyFont="1" applyFill="1" applyBorder="1" applyAlignment="1" applyProtection="1">
      <alignment vertical="center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3" applyFont="1"/>
    <xf numFmtId="0" fontId="9" fillId="0" borderId="0" xfId="3" applyNumberFormat="1" applyFont="1" applyFill="1" applyBorder="1" applyAlignment="1" applyProtection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14" fillId="3" borderId="4" xfId="3" applyNumberFormat="1" applyFont="1" applyFill="1" applyBorder="1" applyAlignment="1" applyProtection="1">
      <alignment horizontal="center" vertical="center" wrapText="1"/>
    </xf>
    <xf numFmtId="0" fontId="14" fillId="3" borderId="5" xfId="3" applyNumberFormat="1" applyFont="1" applyFill="1" applyBorder="1" applyAlignment="1" applyProtection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2" fillId="0" borderId="0" xfId="3" applyFont="1" applyFill="1"/>
    <xf numFmtId="0" fontId="16" fillId="2" borderId="4" xfId="3" applyNumberFormat="1" applyFont="1" applyFill="1" applyBorder="1" applyAlignment="1" applyProtection="1">
      <alignment horizontal="left" vertical="center" wrapText="1"/>
    </xf>
    <xf numFmtId="3" fontId="9" fillId="2" borderId="4" xfId="3" applyNumberFormat="1" applyFont="1" applyFill="1" applyBorder="1" applyAlignment="1">
      <alignment horizontal="right"/>
    </xf>
    <xf numFmtId="0" fontId="17" fillId="2" borderId="4" xfId="3" applyNumberFormat="1" applyFont="1" applyFill="1" applyBorder="1" applyAlignment="1" applyProtection="1">
      <alignment horizontal="left" vertical="center" wrapText="1"/>
    </xf>
    <xf numFmtId="0" fontId="17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/>
    </xf>
    <xf numFmtId="0" fontId="17" fillId="2" borderId="4" xfId="3" quotePrefix="1" applyFont="1" applyFill="1" applyBorder="1" applyAlignment="1">
      <alignment horizontal="left" vertical="center" wrapText="1"/>
    </xf>
    <xf numFmtId="0" fontId="23" fillId="2" borderId="4" xfId="3" quotePrefix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0" fontId="16" fillId="2" borderId="4" xfId="3" applyNumberFormat="1" applyFont="1" applyFill="1" applyBorder="1" applyAlignment="1" applyProtection="1">
      <alignment vertical="center" wrapText="1"/>
    </xf>
    <xf numFmtId="0" fontId="17" fillId="2" borderId="4" xfId="3" applyNumberFormat="1" applyFont="1" applyFill="1" applyBorder="1" applyAlignment="1" applyProtection="1">
      <alignment vertical="center" wrapText="1"/>
    </xf>
    <xf numFmtId="0" fontId="23" fillId="2" borderId="4" xfId="3" applyFont="1" applyFill="1" applyBorder="1" applyAlignment="1">
      <alignment horizontal="left" vertical="center" indent="1"/>
    </xf>
    <xf numFmtId="0" fontId="23" fillId="2" borderId="4" xfId="3" applyNumberFormat="1" applyFont="1" applyFill="1" applyBorder="1" applyAlignment="1" applyProtection="1">
      <alignment horizontal="left" vertical="center" wrapText="1" indent="1"/>
    </xf>
    <xf numFmtId="0" fontId="17" fillId="2" borderId="4" xfId="3" applyNumberFormat="1" applyFont="1" applyFill="1" applyBorder="1" applyAlignment="1" applyProtection="1">
      <alignment horizontal="left" vertical="center" wrapText="1" indent="2"/>
    </xf>
    <xf numFmtId="0" fontId="6" fillId="0" borderId="0" xfId="3" applyNumberFormat="1" applyFont="1" applyFill="1" applyBorder="1" applyAlignment="1" applyProtection="1">
      <alignment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/>
    </xf>
    <xf numFmtId="49" fontId="17" fillId="2" borderId="4" xfId="3" applyNumberFormat="1" applyFont="1" applyFill="1" applyBorder="1" applyAlignment="1" applyProtection="1">
      <alignment horizontal="left" vertical="center" wrapText="1" indent="2"/>
    </xf>
    <xf numFmtId="49" fontId="17" fillId="2" borderId="4" xfId="3" quotePrefix="1" applyNumberFormat="1" applyFont="1" applyFill="1" applyBorder="1" applyAlignment="1">
      <alignment horizontal="left" vertical="center" indent="2"/>
    </xf>
    <xf numFmtId="0" fontId="6" fillId="0" borderId="0" xfId="3" applyNumberFormat="1" applyFont="1" applyFill="1" applyBorder="1" applyAlignment="1" applyProtection="1">
      <alignment horizontal="left" vertical="center"/>
    </xf>
    <xf numFmtId="0" fontId="5" fillId="0" borderId="4" xfId="3" applyFont="1" applyBorder="1"/>
    <xf numFmtId="0" fontId="14" fillId="2" borderId="4" xfId="3" applyNumberFormat="1" applyFont="1" applyFill="1" applyBorder="1" applyAlignment="1" applyProtection="1">
      <alignment horizontal="left" vertical="center" wrapText="1"/>
    </xf>
    <xf numFmtId="0" fontId="24" fillId="2" borderId="4" xfId="3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3" applyNumberFormat="1" applyFont="1" applyFill="1" applyBorder="1" applyAlignment="1" applyProtection="1">
      <alignment horizontal="left" vertical="center" wrapText="1"/>
    </xf>
    <xf numFmtId="0" fontId="15" fillId="2" borderId="4" xfId="3" applyNumberFormat="1" applyFont="1" applyFill="1" applyBorder="1" applyAlignment="1" applyProtection="1">
      <alignment horizontal="center" vertical="center" wrapText="1"/>
    </xf>
    <xf numFmtId="0" fontId="5" fillId="0" borderId="4" xfId="3" applyFont="1" applyBorder="1" applyAlignment="1">
      <alignment horizontal="center"/>
    </xf>
    <xf numFmtId="4" fontId="14" fillId="3" borderId="4" xfId="2" applyNumberFormat="1" applyFont="1" applyFill="1" applyBorder="1" applyAlignment="1">
      <alignment horizontal="right"/>
    </xf>
    <xf numFmtId="4" fontId="14" fillId="0" borderId="4" xfId="2" applyNumberFormat="1" applyFont="1" applyFill="1" applyBorder="1" applyAlignment="1">
      <alignment horizontal="right"/>
    </xf>
    <xf numFmtId="4" fontId="14" fillId="0" borderId="4" xfId="2" applyNumberFormat="1" applyFont="1" applyFill="1" applyBorder="1" applyAlignment="1" applyProtection="1">
      <alignment horizontal="right" wrapText="1"/>
    </xf>
    <xf numFmtId="4" fontId="14" fillId="0" borderId="4" xfId="2" applyNumberFormat="1" applyFont="1" applyBorder="1" applyAlignment="1">
      <alignment horizontal="right"/>
    </xf>
    <xf numFmtId="4" fontId="16" fillId="4" borderId="2" xfId="2" quotePrefix="1" applyNumberFormat="1" applyFont="1" applyFill="1" applyBorder="1" applyAlignment="1">
      <alignment horizontal="right"/>
    </xf>
    <xf numFmtId="4" fontId="16" fillId="4" borderId="4" xfId="2" applyNumberFormat="1" applyFont="1" applyFill="1" applyBorder="1" applyAlignment="1" applyProtection="1">
      <alignment horizontal="right" wrapText="1"/>
    </xf>
    <xf numFmtId="4" fontId="16" fillId="3" borderId="2" xfId="2" quotePrefix="1" applyNumberFormat="1" applyFont="1" applyFill="1" applyBorder="1" applyAlignment="1">
      <alignment horizontal="right"/>
    </xf>
    <xf numFmtId="4" fontId="16" fillId="3" borderId="4" xfId="2" quotePrefix="1" applyNumberFormat="1" applyFont="1" applyFill="1" applyBorder="1" applyAlignment="1">
      <alignment horizontal="right"/>
    </xf>
    <xf numFmtId="4" fontId="14" fillId="3" borderId="2" xfId="2" quotePrefix="1" applyNumberFormat="1" applyFont="1" applyFill="1" applyBorder="1" applyAlignment="1">
      <alignment horizontal="right"/>
    </xf>
    <xf numFmtId="0" fontId="17" fillId="2" borderId="4" xfId="3" applyNumberFormat="1" applyFont="1" applyFill="1" applyBorder="1" applyAlignment="1" applyProtection="1">
      <alignment horizontal="center" vertical="center" wrapText="1"/>
    </xf>
    <xf numFmtId="0" fontId="17" fillId="2" borderId="0" xfId="3" quotePrefix="1" applyFont="1" applyFill="1" applyBorder="1" applyAlignment="1">
      <alignment horizontal="left" vertical="center" indent="2"/>
    </xf>
    <xf numFmtId="0" fontId="17" fillId="2" borderId="0" xfId="3" quotePrefix="1" applyFont="1" applyFill="1" applyBorder="1" applyAlignment="1">
      <alignment horizontal="left" vertical="center" wrapText="1"/>
    </xf>
    <xf numFmtId="3" fontId="9" fillId="2" borderId="0" xfId="3" applyNumberFormat="1" applyFont="1" applyFill="1" applyBorder="1" applyAlignment="1">
      <alignment horizontal="right"/>
    </xf>
    <xf numFmtId="4" fontId="9" fillId="2" borderId="4" xfId="3" applyNumberFormat="1" applyFont="1" applyFill="1" applyBorder="1" applyAlignment="1">
      <alignment horizontal="right"/>
    </xf>
    <xf numFmtId="4" fontId="17" fillId="2" borderId="4" xfId="3" applyNumberFormat="1" applyFont="1" applyFill="1" applyBorder="1" applyAlignment="1" applyProtection="1">
      <alignment horizontal="right" vertical="center" wrapText="1"/>
    </xf>
    <xf numFmtId="4" fontId="14" fillId="2" borderId="4" xfId="3" applyNumberFormat="1" applyFont="1" applyFill="1" applyBorder="1" applyAlignment="1">
      <alignment horizontal="right"/>
    </xf>
    <xf numFmtId="49" fontId="17" fillId="2" borderId="4" xfId="3" quotePrefix="1" applyNumberFormat="1" applyFont="1" applyFill="1" applyBorder="1" applyAlignment="1">
      <alignment horizontal="right" vertical="center"/>
    </xf>
    <xf numFmtId="0" fontId="15" fillId="0" borderId="4" xfId="3" quotePrefix="1" applyFont="1" applyFill="1" applyBorder="1" applyAlignment="1">
      <alignment horizontal="center" vertical="center" wrapText="1"/>
    </xf>
    <xf numFmtId="0" fontId="14" fillId="0" borderId="4" xfId="3" quotePrefix="1" applyFont="1" applyFill="1" applyBorder="1" applyAlignment="1">
      <alignment horizontal="left" vertical="center" wrapText="1"/>
    </xf>
    <xf numFmtId="4" fontId="14" fillId="0" borderId="4" xfId="3" quotePrefix="1" applyNumberFormat="1" applyFont="1" applyFill="1" applyBorder="1" applyAlignment="1">
      <alignment horizontal="right" vertical="center" wrapText="1"/>
    </xf>
    <xf numFmtId="4" fontId="27" fillId="0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left" vertical="center" wrapText="1"/>
    </xf>
    <xf numFmtId="3" fontId="9" fillId="2" borderId="4" xfId="3" applyNumberFormat="1" applyFont="1" applyFill="1" applyBorder="1" applyAlignment="1">
      <alignment horizontal="left" wrapText="1"/>
    </xf>
    <xf numFmtId="0" fontId="5" fillId="0" borderId="0" xfId="3" applyFont="1" applyAlignment="1">
      <alignment wrapText="1"/>
    </xf>
    <xf numFmtId="0" fontId="5" fillId="0" borderId="4" xfId="3" applyFont="1" applyBorder="1" applyAlignment="1">
      <alignment horizontal="left" wrapText="1"/>
    </xf>
    <xf numFmtId="4" fontId="5" fillId="0" borderId="4" xfId="3" applyNumberFormat="1" applyFont="1" applyBorder="1" applyAlignment="1"/>
    <xf numFmtId="4" fontId="31" fillId="2" borderId="4" xfId="3" applyNumberFormat="1" applyFont="1" applyFill="1" applyBorder="1" applyAlignment="1"/>
    <xf numFmtId="4" fontId="31" fillId="2" borderId="4" xfId="3" applyNumberFormat="1" applyFont="1" applyFill="1" applyBorder="1" applyAlignment="1" applyProtection="1"/>
    <xf numFmtId="3" fontId="14" fillId="2" borderId="4" xfId="3" applyNumberFormat="1" applyFont="1" applyFill="1" applyBorder="1" applyAlignment="1">
      <alignment horizontal="left" wrapText="1"/>
    </xf>
    <xf numFmtId="4" fontId="32" fillId="2" borderId="4" xfId="3" applyNumberFormat="1" applyFont="1" applyFill="1" applyBorder="1" applyAlignment="1"/>
    <xf numFmtId="4" fontId="5" fillId="6" borderId="4" xfId="3" applyNumberFormat="1" applyFont="1" applyFill="1" applyBorder="1" applyAlignment="1"/>
    <xf numFmtId="0" fontId="12" fillId="6" borderId="4" xfId="3" applyFont="1" applyFill="1" applyBorder="1"/>
    <xf numFmtId="0" fontId="5" fillId="6" borderId="4" xfId="3" applyFont="1" applyFill="1" applyBorder="1" applyAlignment="1">
      <alignment horizontal="left" wrapText="1"/>
    </xf>
    <xf numFmtId="0" fontId="30" fillId="4" borderId="4" xfId="3" applyNumberFormat="1" applyFont="1" applyFill="1" applyBorder="1" applyAlignment="1" applyProtection="1">
      <alignment horizontal="left" vertical="center" wrapText="1"/>
    </xf>
    <xf numFmtId="3" fontId="9" fillId="4" borderId="4" xfId="3" applyNumberFormat="1" applyFont="1" applyFill="1" applyBorder="1" applyAlignment="1">
      <alignment horizontal="left" wrapText="1"/>
    </xf>
    <xf numFmtId="4" fontId="5" fillId="4" borderId="4" xfId="3" applyNumberFormat="1" applyFont="1" applyFill="1" applyBorder="1" applyAlignment="1"/>
    <xf numFmtId="4" fontId="31" fillId="4" borderId="4" xfId="3" applyNumberFormat="1" applyFont="1" applyFill="1" applyBorder="1" applyAlignment="1"/>
    <xf numFmtId="3" fontId="9" fillId="5" borderId="4" xfId="3" applyNumberFormat="1" applyFont="1" applyFill="1" applyBorder="1" applyAlignment="1">
      <alignment horizontal="left" wrapText="1"/>
    </xf>
    <xf numFmtId="4" fontId="5" fillId="5" borderId="4" xfId="3" applyNumberFormat="1" applyFont="1" applyFill="1" applyBorder="1" applyAlignment="1"/>
    <xf numFmtId="4" fontId="31" fillId="5" borderId="4" xfId="3" applyNumberFormat="1" applyFont="1" applyFill="1" applyBorder="1" applyAlignment="1"/>
    <xf numFmtId="0" fontId="14" fillId="5" borderId="4" xfId="3" applyNumberFormat="1" applyFont="1" applyFill="1" applyBorder="1" applyAlignment="1" applyProtection="1">
      <alignment horizontal="left" vertical="center" wrapText="1"/>
    </xf>
    <xf numFmtId="4" fontId="31" fillId="5" borderId="4" xfId="3" applyNumberFormat="1" applyFont="1" applyFill="1" applyBorder="1" applyAlignment="1" applyProtection="1"/>
    <xf numFmtId="0" fontId="14" fillId="4" borderId="4" xfId="0" applyNumberFormat="1" applyFont="1" applyFill="1" applyBorder="1" applyAlignment="1" applyProtection="1">
      <alignment horizontal="left" vertical="center" wrapText="1"/>
    </xf>
    <xf numFmtId="4" fontId="31" fillId="4" borderId="4" xfId="3" applyNumberFormat="1" applyFont="1" applyFill="1" applyBorder="1" applyAlignment="1" applyProtection="1"/>
    <xf numFmtId="0" fontId="13" fillId="4" borderId="4" xfId="3" applyFont="1" applyFill="1" applyBorder="1"/>
    <xf numFmtId="0" fontId="5" fillId="4" borderId="4" xfId="3" applyFont="1" applyFill="1" applyBorder="1" applyAlignment="1">
      <alignment horizontal="left" wrapText="1"/>
    </xf>
    <xf numFmtId="0" fontId="12" fillId="5" borderId="4" xfId="3" applyFont="1" applyFill="1" applyBorder="1"/>
    <xf numFmtId="0" fontId="5" fillId="5" borderId="4" xfId="3" applyFont="1" applyFill="1" applyBorder="1" applyAlignment="1">
      <alignment horizontal="left" wrapText="1"/>
    </xf>
    <xf numFmtId="0" fontId="13" fillId="5" borderId="4" xfId="3" applyFont="1" applyFill="1" applyBorder="1"/>
    <xf numFmtId="0" fontId="27" fillId="7" borderId="4" xfId="3" quotePrefix="1" applyFont="1" applyFill="1" applyBorder="1" applyAlignment="1">
      <alignment horizontal="center" vertical="center" wrapText="1"/>
    </xf>
    <xf numFmtId="0" fontId="27" fillId="7" borderId="4" xfId="3" quotePrefix="1" applyFont="1" applyFill="1" applyBorder="1" applyAlignment="1">
      <alignment horizontal="left" vertical="center" wrapText="1"/>
    </xf>
    <xf numFmtId="0" fontId="28" fillId="0" borderId="0" xfId="3" applyFont="1" applyFill="1" applyAlignment="1">
      <alignment horizontal="right"/>
    </xf>
    <xf numFmtId="0" fontId="28" fillId="0" borderId="0" xfId="3" applyFont="1" applyAlignment="1">
      <alignment horizontal="right"/>
    </xf>
    <xf numFmtId="4" fontId="14" fillId="7" borderId="4" xfId="3" quotePrefix="1" applyNumberFormat="1" applyFont="1" applyFill="1" applyBorder="1" applyAlignment="1">
      <alignment horizontal="right" vertical="center" wrapText="1"/>
    </xf>
    <xf numFmtId="0" fontId="5" fillId="0" borderId="4" xfId="3" applyFont="1" applyBorder="1" applyAlignment="1">
      <alignment horizontal="left"/>
    </xf>
    <xf numFmtId="0" fontId="9" fillId="0" borderId="4" xfId="3" quotePrefix="1" applyFont="1" applyFill="1" applyBorder="1" applyAlignment="1">
      <alignment horizontal="left" vertical="center" wrapText="1"/>
    </xf>
    <xf numFmtId="4" fontId="9" fillId="0" borderId="4" xfId="3" quotePrefix="1" applyNumberFormat="1" applyFont="1" applyFill="1" applyBorder="1" applyAlignment="1">
      <alignment horizontal="right" vertical="center" wrapText="1"/>
    </xf>
    <xf numFmtId="4" fontId="9" fillId="0" borderId="4" xfId="3" quotePrefix="1" applyNumberFormat="1" applyFont="1" applyFill="1" applyBorder="1" applyAlignment="1">
      <alignment horizontal="right" wrapText="1"/>
    </xf>
    <xf numFmtId="4" fontId="28" fillId="0" borderId="4" xfId="3" applyNumberFormat="1" applyFont="1" applyFill="1" applyBorder="1" applyAlignment="1">
      <alignment horizontal="right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4" fontId="9" fillId="0" borderId="4" xfId="3" applyNumberFormat="1" applyFont="1" applyFill="1" applyBorder="1" applyAlignment="1">
      <alignment horizontal="right"/>
    </xf>
    <xf numFmtId="0" fontId="17" fillId="0" borderId="4" xfId="3" quotePrefix="1" applyFont="1" applyFill="1" applyBorder="1" applyAlignment="1">
      <alignment vertical="center"/>
    </xf>
    <xf numFmtId="0" fontId="17" fillId="0" borderId="4" xfId="3" quotePrefix="1" applyFont="1" applyFill="1" applyBorder="1" applyAlignment="1">
      <alignment horizontal="left" vertical="center" wrapText="1"/>
    </xf>
    <xf numFmtId="4" fontId="15" fillId="0" borderId="4" xfId="3" quotePrefix="1" applyNumberFormat="1" applyFont="1" applyFill="1" applyBorder="1" applyAlignment="1">
      <alignment horizontal="right" vertical="center" wrapText="1"/>
    </xf>
    <xf numFmtId="4" fontId="22" fillId="0" borderId="4" xfId="3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3" fillId="0" borderId="1" xfId="0" applyFont="1" applyBorder="1"/>
    <xf numFmtId="0" fontId="0" fillId="0" borderId="0" xfId="0" applyAlignment="1">
      <alignment horizontal="center"/>
    </xf>
    <xf numFmtId="0" fontId="14" fillId="2" borderId="4" xfId="3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4" fontId="5" fillId="0" borderId="4" xfId="3" applyNumberFormat="1" applyFont="1" applyBorder="1" applyAlignment="1">
      <alignment horizontal="right"/>
    </xf>
    <xf numFmtId="4" fontId="5" fillId="4" borderId="4" xfId="3" applyNumberFormat="1" applyFont="1" applyFill="1" applyBorder="1" applyAlignment="1">
      <alignment horizontal="right"/>
    </xf>
    <xf numFmtId="4" fontId="5" fillId="5" borderId="4" xfId="3" applyNumberFormat="1" applyFont="1" applyFill="1" applyBorder="1" applyAlignment="1">
      <alignment horizontal="right"/>
    </xf>
    <xf numFmtId="4" fontId="35" fillId="2" borderId="4" xfId="3" applyNumberFormat="1" applyFont="1" applyFill="1" applyBorder="1" applyAlignment="1"/>
    <xf numFmtId="4" fontId="35" fillId="0" borderId="4" xfId="3" applyNumberFormat="1" applyFont="1" applyBorder="1" applyAlignment="1"/>
    <xf numFmtId="4" fontId="16" fillId="7" borderId="4" xfId="3" quotePrefix="1" applyNumberFormat="1" applyFont="1" applyFill="1" applyBorder="1" applyAlignment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23" fillId="2" borderId="4" xfId="3" quotePrefix="1" applyFont="1" applyFill="1" applyBorder="1" applyAlignment="1">
      <alignment horizontal="left" vertical="center"/>
    </xf>
    <xf numFmtId="3" fontId="9" fillId="2" borderId="4" xfId="3" applyNumberFormat="1" applyFont="1" applyFill="1" applyBorder="1" applyAlignment="1" applyProtection="1">
      <alignment horizontal="right" wrapText="1"/>
    </xf>
    <xf numFmtId="4" fontId="5" fillId="0" borderId="4" xfId="3" applyNumberFormat="1" applyFont="1" applyBorder="1"/>
    <xf numFmtId="0" fontId="36" fillId="0" borderId="4" xfId="3" applyFont="1" applyBorder="1" applyAlignment="1">
      <alignment horizontal="left"/>
    </xf>
    <xf numFmtId="0" fontId="36" fillId="0" borderId="4" xfId="3" applyFont="1" applyBorder="1" applyAlignment="1">
      <alignment horizontal="left" wrapText="1"/>
    </xf>
    <xf numFmtId="4" fontId="36" fillId="0" borderId="4" xfId="3" applyNumberFormat="1" applyFont="1" applyBorder="1" applyAlignment="1"/>
    <xf numFmtId="4" fontId="36" fillId="0" borderId="4" xfId="3" applyNumberFormat="1" applyFont="1" applyBorder="1" applyAlignment="1">
      <alignment horizontal="right"/>
    </xf>
    <xf numFmtId="0" fontId="14" fillId="7" borderId="6" xfId="3" applyNumberFormat="1" applyFont="1" applyFill="1" applyBorder="1" applyAlignment="1" applyProtection="1">
      <alignment horizontal="center" vertical="center" wrapText="1"/>
    </xf>
    <xf numFmtId="3" fontId="14" fillId="7" borderId="6" xfId="3" applyNumberFormat="1" applyFont="1" applyFill="1" applyBorder="1" applyAlignment="1">
      <alignment horizontal="left" wrapText="1"/>
    </xf>
    <xf numFmtId="4" fontId="14" fillId="7" borderId="6" xfId="3" applyNumberFormat="1" applyFont="1" applyFill="1" applyBorder="1" applyAlignment="1">
      <alignment horizontal="right"/>
    </xf>
    <xf numFmtId="4" fontId="16" fillId="7" borderId="6" xfId="3" applyNumberFormat="1" applyFont="1" applyFill="1" applyBorder="1" applyAlignment="1">
      <alignment horizontal="right"/>
    </xf>
    <xf numFmtId="0" fontId="14" fillId="6" borderId="7" xfId="3" applyNumberFormat="1" applyFont="1" applyFill="1" applyBorder="1" applyAlignment="1" applyProtection="1">
      <alignment horizontal="left" vertical="center" wrapText="1"/>
    </xf>
    <xf numFmtId="3" fontId="9" fillId="6" borderId="7" xfId="3" applyNumberFormat="1" applyFont="1" applyFill="1" applyBorder="1" applyAlignment="1">
      <alignment horizontal="left" wrapText="1"/>
    </xf>
    <xf numFmtId="4" fontId="31" fillId="6" borderId="7" xfId="3" applyNumberFormat="1" applyFont="1" applyFill="1" applyBorder="1" applyAlignment="1"/>
    <xf numFmtId="4" fontId="5" fillId="6" borderId="7" xfId="3" applyNumberFormat="1" applyFont="1" applyFill="1" applyBorder="1" applyAlignment="1"/>
    <xf numFmtId="4" fontId="32" fillId="8" borderId="10" xfId="3" applyNumberFormat="1" applyFont="1" applyFill="1" applyBorder="1" applyAlignment="1"/>
    <xf numFmtId="4" fontId="35" fillId="8" borderId="10" xfId="3" applyNumberFormat="1" applyFont="1" applyFill="1" applyBorder="1" applyAlignment="1"/>
    <xf numFmtId="4" fontId="35" fillId="8" borderId="11" xfId="3" applyNumberFormat="1" applyFont="1" applyFill="1" applyBorder="1" applyAlignment="1"/>
    <xf numFmtId="0" fontId="37" fillId="0" borderId="1" xfId="0" applyFont="1" applyBorder="1"/>
    <xf numFmtId="0" fontId="37" fillId="0" borderId="3" xfId="0" applyFont="1" applyBorder="1"/>
    <xf numFmtId="4" fontId="16" fillId="3" borderId="4" xfId="2" applyNumberFormat="1" applyFont="1" applyFill="1" applyBorder="1" applyAlignment="1" applyProtection="1">
      <alignment horizontal="right" wrapText="1"/>
    </xf>
    <xf numFmtId="0" fontId="9" fillId="3" borderId="4" xfId="3" quotePrefix="1" applyFont="1" applyFill="1" applyBorder="1" applyAlignment="1">
      <alignment horizontal="left" vertical="center" wrapText="1"/>
    </xf>
    <xf numFmtId="4" fontId="15" fillId="3" borderId="4" xfId="3" quotePrefix="1" applyNumberFormat="1" applyFont="1" applyFill="1" applyBorder="1" applyAlignment="1">
      <alignment horizontal="right" vertical="center" wrapText="1"/>
    </xf>
    <xf numFmtId="4" fontId="22" fillId="3" borderId="4" xfId="3" applyNumberFormat="1" applyFont="1" applyFill="1" applyBorder="1" applyAlignment="1">
      <alignment horizontal="right"/>
    </xf>
    <xf numFmtId="4" fontId="9" fillId="3" borderId="4" xfId="3" quotePrefix="1" applyNumberFormat="1" applyFont="1" applyFill="1" applyBorder="1" applyAlignment="1">
      <alignment horizontal="right" wrapText="1"/>
    </xf>
    <xf numFmtId="4" fontId="28" fillId="3" borderId="4" xfId="3" applyNumberFormat="1" applyFont="1" applyFill="1" applyBorder="1" applyAlignment="1">
      <alignment horizontal="right"/>
    </xf>
    <xf numFmtId="0" fontId="17" fillId="3" borderId="4" xfId="3" applyNumberFormat="1" applyFont="1" applyFill="1" applyBorder="1" applyAlignment="1" applyProtection="1">
      <alignment horizontal="left" vertical="center" wrapText="1"/>
    </xf>
    <xf numFmtId="0" fontId="17" fillId="3" borderId="4" xfId="3" quotePrefix="1" applyFont="1" applyFill="1" applyBorder="1" applyAlignment="1">
      <alignment vertical="center"/>
    </xf>
    <xf numFmtId="0" fontId="17" fillId="3" borderId="4" xfId="3" quotePrefix="1" applyFont="1" applyFill="1" applyBorder="1" applyAlignment="1">
      <alignment horizontal="left" vertical="center" wrapText="1"/>
    </xf>
    <xf numFmtId="4" fontId="9" fillId="3" borderId="4" xfId="3" applyNumberFormat="1" applyFont="1" applyFill="1" applyBorder="1" applyAlignment="1">
      <alignment horizontal="right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NumberFormat="1" applyFont="1" applyFill="1" applyBorder="1" applyAlignment="1" applyProtection="1">
      <alignment horizontal="left" vertical="center" wrapText="1"/>
    </xf>
    <xf numFmtId="0" fontId="16" fillId="4" borderId="3" xfId="2" applyNumberFormat="1" applyFont="1" applyFill="1" applyBorder="1" applyAlignment="1" applyProtection="1">
      <alignment horizontal="left" vertical="center" wrapText="1"/>
    </xf>
    <xf numFmtId="0" fontId="16" fillId="4" borderId="5" xfId="2" applyNumberFormat="1" applyFont="1" applyFill="1" applyBorder="1" applyAlignment="1" applyProtection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16" fillId="3" borderId="2" xfId="2" quotePrefix="1" applyNumberFormat="1" applyFont="1" applyFill="1" applyBorder="1" applyAlignment="1" applyProtection="1">
      <alignment horizontal="left" vertical="center" wrapText="1"/>
    </xf>
    <xf numFmtId="0" fontId="17" fillId="3" borderId="3" xfId="2" applyNumberFormat="1" applyFont="1" applyFill="1" applyBorder="1" applyAlignment="1" applyProtection="1">
      <alignment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6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horizontal="left" vertical="center" wrapText="1"/>
    </xf>
    <xf numFmtId="0" fontId="16" fillId="3" borderId="5" xfId="2" applyNumberFormat="1" applyFont="1" applyFill="1" applyBorder="1" applyAlignment="1" applyProtection="1">
      <alignment horizontal="left" vertical="center" wrapText="1"/>
    </xf>
    <xf numFmtId="0" fontId="18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10" fillId="0" borderId="0" xfId="2" applyFont="1" applyAlignment="1">
      <alignment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7" fillId="3" borderId="3" xfId="2" applyNumberFormat="1" applyFont="1" applyFill="1" applyBorder="1" applyAlignment="1" applyProtection="1">
      <alignment vertical="center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NumberFormat="1" applyFont="1" applyFill="1" applyBorder="1" applyAlignment="1" applyProtection="1">
      <alignment vertical="center"/>
    </xf>
    <xf numFmtId="0" fontId="16" fillId="0" borderId="2" xfId="2" applyNumberFormat="1" applyFont="1" applyFill="1" applyBorder="1" applyAlignment="1" applyProtection="1">
      <alignment horizontal="left" vertical="center" wrapText="1"/>
    </xf>
    <xf numFmtId="0" fontId="17" fillId="0" borderId="3" xfId="2" applyNumberFormat="1" applyFont="1" applyFill="1" applyBorder="1" applyAlignment="1" applyProtection="1">
      <alignment vertical="center" wrapText="1"/>
    </xf>
    <xf numFmtId="0" fontId="16" fillId="0" borderId="2" xfId="2" quotePrefix="1" applyFont="1" applyFill="1" applyBorder="1" applyAlignment="1">
      <alignment horizontal="left" vertical="center"/>
    </xf>
    <xf numFmtId="0" fontId="16" fillId="0" borderId="2" xfId="2" quotePrefix="1" applyNumberFormat="1" applyFont="1" applyFill="1" applyBorder="1" applyAlignment="1" applyProtection="1">
      <alignment horizontal="left" vertical="center" wrapText="1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Alignment="1">
      <alignment wrapText="1"/>
    </xf>
    <xf numFmtId="3" fontId="14" fillId="8" borderId="8" xfId="3" applyNumberFormat="1" applyFont="1" applyFill="1" applyBorder="1" applyAlignment="1">
      <alignment horizontal="center" wrapText="1"/>
    </xf>
    <xf numFmtId="3" fontId="14" fillId="8" borderId="9" xfId="3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7" fillId="2" borderId="4" xfId="3" quotePrefix="1" applyFont="1" applyFill="1" applyBorder="1" applyAlignment="1">
      <alignment horizontal="center" vertical="center"/>
    </xf>
    <xf numFmtId="0" fontId="16" fillId="2" borderId="4" xfId="3" quotePrefix="1" applyFont="1" applyFill="1" applyBorder="1" applyAlignment="1">
      <alignment horizontal="center" vertical="center"/>
    </xf>
  </cellXfs>
  <cellStyles count="9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7" xr:uid="{D3088A53-0047-43C7-9E8A-E52A42B25642}"/>
    <cellStyle name="Normalno 2 3" xfId="5" xr:uid="{6A2D913A-A0AA-48E2-9ECD-573D39DCD780}"/>
    <cellStyle name="Normalno 3" xfId="2" xr:uid="{00000000-0005-0000-0000-000003000000}"/>
    <cellStyle name="Normalno 3 2" xfId="6" xr:uid="{E98D3DB6-D1E1-434B-B0B3-0321419C9C1D}"/>
    <cellStyle name="Normalno 4" xfId="4" xr:uid="{0D33B5D4-ADFB-49A7-901E-AF04FF685908}"/>
    <cellStyle name="Obično_List4" xfId="8" xr:uid="{5ACC8A5F-B350-483D-B86B-4B5E356E255A}"/>
  </cellStyles>
  <dxfs count="0"/>
  <tableStyles count="0" defaultTableStyle="TableStyleMedium2" defaultPivotStyle="PivotStyleLight16"/>
  <colors>
    <mruColors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A2" sqref="A2:I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9" ht="15.75" x14ac:dyDescent="0.25">
      <c r="A1" s="48"/>
    </row>
    <row r="2" spans="1:9" s="2" customFormat="1" ht="51" customHeight="1" x14ac:dyDescent="0.25">
      <c r="A2" s="179" t="s">
        <v>158</v>
      </c>
      <c r="B2" s="179"/>
      <c r="C2" s="179"/>
      <c r="D2" s="179"/>
      <c r="E2" s="179"/>
      <c r="F2" s="179"/>
      <c r="G2" s="179"/>
      <c r="H2" s="179"/>
      <c r="I2" s="179"/>
    </row>
    <row r="3" spans="1:9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15.75" x14ac:dyDescent="0.25">
      <c r="A4" s="179" t="s">
        <v>0</v>
      </c>
      <c r="B4" s="179"/>
      <c r="C4" s="179"/>
      <c r="D4" s="179"/>
      <c r="E4" s="179"/>
      <c r="F4" s="179"/>
      <c r="G4" s="180"/>
      <c r="H4" s="180"/>
    </row>
    <row r="5" spans="1:9" s="2" customFormat="1" ht="18.75" x14ac:dyDescent="0.25">
      <c r="A5" s="3"/>
      <c r="B5" s="3"/>
      <c r="C5" s="3"/>
      <c r="D5" s="3"/>
      <c r="E5" s="3"/>
      <c r="F5" s="3"/>
      <c r="G5" s="4"/>
      <c r="H5" s="4"/>
    </row>
    <row r="6" spans="1:9" s="2" customFormat="1" ht="18" customHeight="1" x14ac:dyDescent="0.25">
      <c r="A6" s="179" t="s">
        <v>13</v>
      </c>
      <c r="B6" s="181"/>
      <c r="C6" s="181"/>
      <c r="D6" s="181"/>
      <c r="E6" s="181"/>
      <c r="F6" s="181"/>
      <c r="G6" s="181"/>
      <c r="H6" s="181"/>
    </row>
    <row r="7" spans="1:9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9" s="2" customFormat="1" ht="25.5" x14ac:dyDescent="0.25">
      <c r="A8" s="182" t="s">
        <v>12</v>
      </c>
      <c r="B8" s="183"/>
      <c r="C8" s="183"/>
      <c r="D8" s="183"/>
      <c r="E8" s="183"/>
      <c r="F8" s="125" t="s">
        <v>57</v>
      </c>
      <c r="G8" s="126" t="s">
        <v>159</v>
      </c>
      <c r="H8" s="126" t="s">
        <v>160</v>
      </c>
      <c r="I8" s="126" t="s">
        <v>161</v>
      </c>
    </row>
    <row r="9" spans="1:9" s="23" customFormat="1" ht="12" customHeight="1" x14ac:dyDescent="0.25">
      <c r="A9" s="174">
        <v>1</v>
      </c>
      <c r="B9" s="174"/>
      <c r="C9" s="174"/>
      <c r="D9" s="174"/>
      <c r="E9" s="174"/>
      <c r="F9" s="54">
        <v>2</v>
      </c>
      <c r="G9" s="54">
        <v>3</v>
      </c>
      <c r="H9" s="54">
        <v>4</v>
      </c>
      <c r="I9" s="54">
        <v>5</v>
      </c>
    </row>
    <row r="10" spans="1:9" s="2" customFormat="1" x14ac:dyDescent="0.25">
      <c r="A10" s="175" t="s">
        <v>3</v>
      </c>
      <c r="B10" s="173"/>
      <c r="C10" s="173"/>
      <c r="D10" s="173"/>
      <c r="E10" s="184"/>
      <c r="F10" s="56">
        <f t="shared" ref="F10:G10" si="0">F11+F12</f>
        <v>1935916.28</v>
      </c>
      <c r="G10" s="56">
        <f t="shared" si="0"/>
        <v>-3868.35</v>
      </c>
      <c r="H10" s="56">
        <f>G10/F10*100</f>
        <v>-0.19982010792326202</v>
      </c>
      <c r="I10" s="56">
        <f>F10+G10</f>
        <v>1932047.93</v>
      </c>
    </row>
    <row r="11" spans="1:9" s="2" customFormat="1" x14ac:dyDescent="0.25">
      <c r="A11" s="187" t="s">
        <v>1</v>
      </c>
      <c r="B11" s="188"/>
      <c r="C11" s="188"/>
      <c r="D11" s="188"/>
      <c r="E11" s="186"/>
      <c r="F11" s="57">
        <v>1935916.28</v>
      </c>
      <c r="G11" s="57">
        <v>-3868.35</v>
      </c>
      <c r="H11" s="56">
        <f t="shared" ref="H11:H16" si="1">G11/F11*100</f>
        <v>-0.19982010792326202</v>
      </c>
      <c r="I11" s="56">
        <f t="shared" ref="I11:I16" si="2">F11+G11</f>
        <v>1932047.93</v>
      </c>
    </row>
    <row r="12" spans="1:9" s="2" customFormat="1" x14ac:dyDescent="0.25">
      <c r="A12" s="189" t="s">
        <v>2</v>
      </c>
      <c r="B12" s="186"/>
      <c r="C12" s="186"/>
      <c r="D12" s="186"/>
      <c r="E12" s="186"/>
      <c r="F12" s="57">
        <v>0</v>
      </c>
      <c r="G12" s="57">
        <v>0</v>
      </c>
      <c r="H12" s="56">
        <v>0</v>
      </c>
      <c r="I12" s="56">
        <f t="shared" si="2"/>
        <v>0</v>
      </c>
    </row>
    <row r="13" spans="1:9" s="2" customFormat="1" x14ac:dyDescent="0.25">
      <c r="A13" s="10" t="s">
        <v>6</v>
      </c>
      <c r="B13" s="21"/>
      <c r="C13" s="21"/>
      <c r="D13" s="21"/>
      <c r="E13" s="21"/>
      <c r="F13" s="56">
        <f t="shared" ref="F13:G13" si="3">F14+F15</f>
        <v>1935916.28</v>
      </c>
      <c r="G13" s="56">
        <f t="shared" si="3"/>
        <v>-115209.69</v>
      </c>
      <c r="H13" s="56">
        <f t="shared" si="1"/>
        <v>-5.9511710909316804</v>
      </c>
      <c r="I13" s="56">
        <f t="shared" si="2"/>
        <v>1820706.59</v>
      </c>
    </row>
    <row r="14" spans="1:9" s="2" customFormat="1" x14ac:dyDescent="0.25">
      <c r="A14" s="190" t="s">
        <v>4</v>
      </c>
      <c r="B14" s="188"/>
      <c r="C14" s="188"/>
      <c r="D14" s="188"/>
      <c r="E14" s="188"/>
      <c r="F14" s="57">
        <v>1902951.28</v>
      </c>
      <c r="G14" s="57">
        <v>-126279.47</v>
      </c>
      <c r="H14" s="56">
        <f t="shared" si="1"/>
        <v>-6.6359801917787413</v>
      </c>
      <c r="I14" s="56">
        <f t="shared" si="2"/>
        <v>1776671.81</v>
      </c>
    </row>
    <row r="15" spans="1:9" s="2" customFormat="1" x14ac:dyDescent="0.25">
      <c r="A15" s="185" t="s">
        <v>5</v>
      </c>
      <c r="B15" s="186"/>
      <c r="C15" s="186"/>
      <c r="D15" s="186"/>
      <c r="E15" s="186"/>
      <c r="F15" s="59">
        <v>32965</v>
      </c>
      <c r="G15" s="59">
        <v>11069.78</v>
      </c>
      <c r="H15" s="56">
        <f t="shared" si="1"/>
        <v>33.580403458213262</v>
      </c>
      <c r="I15" s="56">
        <f t="shared" si="2"/>
        <v>44034.78</v>
      </c>
    </row>
    <row r="16" spans="1:9" s="2" customFormat="1" x14ac:dyDescent="0.25">
      <c r="A16" s="172" t="s">
        <v>7</v>
      </c>
      <c r="B16" s="173"/>
      <c r="C16" s="173"/>
      <c r="D16" s="173"/>
      <c r="E16" s="173"/>
      <c r="F16" s="56">
        <f t="shared" ref="F16" si="4">F10-F13</f>
        <v>0</v>
      </c>
      <c r="G16" s="56">
        <v>0</v>
      </c>
      <c r="H16" s="56" t="e">
        <f t="shared" si="1"/>
        <v>#DIV/0!</v>
      </c>
      <c r="I16" s="56">
        <f t="shared" si="2"/>
        <v>0</v>
      </c>
    </row>
    <row r="17" spans="1:9" s="2" customFormat="1" ht="18.75" x14ac:dyDescent="0.25">
      <c r="A17" s="3"/>
      <c r="B17" s="11"/>
      <c r="C17" s="11"/>
      <c r="D17" s="11"/>
      <c r="E17" s="11"/>
      <c r="F17" s="12"/>
      <c r="G17" s="12"/>
      <c r="H17" s="12"/>
    </row>
    <row r="18" spans="1:9" s="2" customFormat="1" ht="18" customHeight="1" x14ac:dyDescent="0.25">
      <c r="A18" s="179" t="s">
        <v>14</v>
      </c>
      <c r="B18" s="181"/>
      <c r="C18" s="181"/>
      <c r="D18" s="181"/>
      <c r="E18" s="181"/>
      <c r="F18" s="181"/>
      <c r="G18" s="181"/>
      <c r="H18" s="181"/>
    </row>
    <row r="19" spans="1:9" s="2" customFormat="1" ht="18.75" x14ac:dyDescent="0.25">
      <c r="A19" s="3"/>
      <c r="B19" s="11"/>
      <c r="C19" s="11"/>
      <c r="D19" s="11"/>
      <c r="E19" s="11"/>
      <c r="F19" s="12"/>
      <c r="G19" s="12"/>
      <c r="H19" s="12"/>
    </row>
    <row r="20" spans="1:9" s="2" customFormat="1" ht="25.5" x14ac:dyDescent="0.25">
      <c r="A20" s="182" t="s">
        <v>12</v>
      </c>
      <c r="B20" s="183"/>
      <c r="C20" s="183"/>
      <c r="D20" s="183"/>
      <c r="E20" s="183"/>
      <c r="F20" s="125" t="s">
        <v>57</v>
      </c>
      <c r="G20" s="126" t="s">
        <v>159</v>
      </c>
      <c r="H20" s="126" t="s">
        <v>160</v>
      </c>
      <c r="I20" s="126" t="s">
        <v>161</v>
      </c>
    </row>
    <row r="21" spans="1:9" s="23" customFormat="1" ht="12" customHeight="1" x14ac:dyDescent="0.25">
      <c r="A21" s="174">
        <v>1</v>
      </c>
      <c r="B21" s="174"/>
      <c r="C21" s="174"/>
      <c r="D21" s="174"/>
      <c r="E21" s="174"/>
      <c r="F21" s="54">
        <v>2</v>
      </c>
      <c r="G21" s="54">
        <v>3</v>
      </c>
      <c r="H21" s="54">
        <v>4</v>
      </c>
      <c r="I21" s="54">
        <v>5</v>
      </c>
    </row>
    <row r="22" spans="1:9" s="2" customFormat="1" x14ac:dyDescent="0.25">
      <c r="A22" s="185" t="s">
        <v>8</v>
      </c>
      <c r="B22" s="186"/>
      <c r="C22" s="186"/>
      <c r="D22" s="186"/>
      <c r="E22" s="186"/>
      <c r="F22" s="59">
        <v>0</v>
      </c>
      <c r="G22" s="59">
        <v>0</v>
      </c>
      <c r="H22" s="58">
        <v>0</v>
      </c>
      <c r="I22" s="58">
        <v>0</v>
      </c>
    </row>
    <row r="23" spans="1:9" s="2" customFormat="1" x14ac:dyDescent="0.25">
      <c r="A23" s="185" t="s">
        <v>9</v>
      </c>
      <c r="B23" s="186"/>
      <c r="C23" s="186"/>
      <c r="D23" s="186"/>
      <c r="E23" s="186"/>
      <c r="F23" s="59">
        <v>0</v>
      </c>
      <c r="G23" s="59">
        <v>0</v>
      </c>
      <c r="H23" s="58">
        <v>0</v>
      </c>
      <c r="I23" s="58">
        <v>0</v>
      </c>
    </row>
    <row r="24" spans="1:9" s="2" customFormat="1" x14ac:dyDescent="0.25">
      <c r="A24" s="172" t="s">
        <v>10</v>
      </c>
      <c r="B24" s="173"/>
      <c r="C24" s="173"/>
      <c r="D24" s="173"/>
      <c r="E24" s="173"/>
      <c r="F24" s="56">
        <f t="shared" ref="F24:H24" si="5">F22-F23</f>
        <v>0</v>
      </c>
      <c r="G24" s="56">
        <f t="shared" si="5"/>
        <v>0</v>
      </c>
      <c r="H24" s="56">
        <f t="shared" si="5"/>
        <v>0</v>
      </c>
      <c r="I24" s="56">
        <f t="shared" ref="I24" si="6">I22-I23</f>
        <v>0</v>
      </c>
    </row>
    <row r="25" spans="1:9" s="2" customFormat="1" x14ac:dyDescent="0.25">
      <c r="A25" s="172" t="s">
        <v>11</v>
      </c>
      <c r="B25" s="173"/>
      <c r="C25" s="173"/>
      <c r="D25" s="173"/>
      <c r="E25" s="173"/>
      <c r="F25" s="56">
        <f t="shared" ref="F25:H25" si="7">F16+F24</f>
        <v>0</v>
      </c>
      <c r="G25" s="56">
        <f t="shared" si="7"/>
        <v>0</v>
      </c>
      <c r="H25" s="56" t="e">
        <f t="shared" si="7"/>
        <v>#DIV/0!</v>
      </c>
      <c r="I25" s="56">
        <f t="shared" ref="I25" si="8">I16+I24</f>
        <v>0</v>
      </c>
    </row>
    <row r="26" spans="1:9" s="2" customFormat="1" ht="18.75" x14ac:dyDescent="0.25">
      <c r="A26" s="13"/>
      <c r="B26" s="11"/>
      <c r="C26" s="11"/>
      <c r="D26" s="11"/>
      <c r="E26" s="11"/>
      <c r="F26" s="12"/>
      <c r="G26" s="12"/>
      <c r="H26" s="12"/>
    </row>
    <row r="27" spans="1:9" s="2" customFormat="1" ht="18" customHeight="1" x14ac:dyDescent="0.25">
      <c r="A27" s="179" t="s">
        <v>15</v>
      </c>
      <c r="B27" s="181"/>
      <c r="C27" s="181"/>
      <c r="D27" s="181"/>
      <c r="E27" s="181"/>
      <c r="F27" s="181"/>
      <c r="G27" s="181"/>
      <c r="H27" s="181"/>
    </row>
    <row r="28" spans="1:9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</row>
    <row r="29" spans="1:9" s="2" customFormat="1" ht="25.5" x14ac:dyDescent="0.25">
      <c r="A29" s="164" t="s">
        <v>21</v>
      </c>
      <c r="B29" s="165"/>
      <c r="C29" s="165"/>
      <c r="D29" s="165"/>
      <c r="E29" s="166"/>
      <c r="F29" s="125" t="s">
        <v>57</v>
      </c>
      <c r="G29" s="126" t="s">
        <v>159</v>
      </c>
      <c r="H29" s="126" t="s">
        <v>160</v>
      </c>
      <c r="I29" s="126" t="s">
        <v>161</v>
      </c>
    </row>
    <row r="30" spans="1:9" s="23" customFormat="1" ht="12" customHeight="1" x14ac:dyDescent="0.25">
      <c r="A30" s="174">
        <v>1</v>
      </c>
      <c r="B30" s="174"/>
      <c r="C30" s="174"/>
      <c r="D30" s="174"/>
      <c r="E30" s="174"/>
      <c r="F30" s="54">
        <v>2</v>
      </c>
      <c r="G30" s="54">
        <v>3</v>
      </c>
      <c r="H30" s="54">
        <v>4</v>
      </c>
      <c r="I30" s="54">
        <v>5</v>
      </c>
    </row>
    <row r="31" spans="1:9" s="2" customFormat="1" ht="15" customHeight="1" x14ac:dyDescent="0.25">
      <c r="A31" s="167" t="s">
        <v>16</v>
      </c>
      <c r="B31" s="168"/>
      <c r="C31" s="168"/>
      <c r="D31" s="168"/>
      <c r="E31" s="169"/>
      <c r="F31" s="60">
        <v>0</v>
      </c>
      <c r="G31" s="60">
        <v>123166.62</v>
      </c>
      <c r="H31" s="61" t="e">
        <f>G31/F31*100</f>
        <v>#DIV/0!</v>
      </c>
      <c r="I31" s="61">
        <f>F31+G31</f>
        <v>123166.62</v>
      </c>
    </row>
    <row r="32" spans="1:9" s="2" customFormat="1" ht="15" customHeight="1" x14ac:dyDescent="0.25">
      <c r="A32" s="172" t="s">
        <v>17</v>
      </c>
      <c r="B32" s="173"/>
      <c r="C32" s="173"/>
      <c r="D32" s="173"/>
      <c r="E32" s="173"/>
      <c r="F32" s="62">
        <f t="shared" ref="F32" si="9">F25+F31</f>
        <v>0</v>
      </c>
      <c r="G32" s="62">
        <v>0</v>
      </c>
      <c r="H32" s="63" t="e">
        <f>H25+H31</f>
        <v>#DIV/0!</v>
      </c>
      <c r="I32" s="63">
        <v>0</v>
      </c>
    </row>
    <row r="33" spans="1:9" s="2" customFormat="1" ht="45" customHeight="1" x14ac:dyDescent="0.25">
      <c r="A33" s="175" t="s">
        <v>18</v>
      </c>
      <c r="B33" s="176"/>
      <c r="C33" s="176"/>
      <c r="D33" s="176"/>
      <c r="E33" s="177"/>
      <c r="F33" s="62">
        <f t="shared" ref="F33" si="10">F16+F24+F31-F32</f>
        <v>0</v>
      </c>
      <c r="G33" s="62">
        <f>G16+G24+G31-G32</f>
        <v>123166.62</v>
      </c>
      <c r="H33" s="63" t="e">
        <f>H16+H24+H31-H32</f>
        <v>#DIV/0!</v>
      </c>
      <c r="I33" s="63">
        <f>I16+I24+I31-I32</f>
        <v>123166.62</v>
      </c>
    </row>
    <row r="34" spans="1:9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</row>
    <row r="35" spans="1:9" s="2" customFormat="1" ht="18" customHeight="1" x14ac:dyDescent="0.25">
      <c r="A35" s="178" t="s">
        <v>19</v>
      </c>
      <c r="B35" s="178"/>
      <c r="C35" s="178"/>
      <c r="D35" s="178"/>
      <c r="E35" s="178"/>
      <c r="F35" s="178"/>
      <c r="G35" s="178"/>
      <c r="H35" s="178"/>
    </row>
    <row r="36" spans="1:9" s="2" customFormat="1" ht="18.75" x14ac:dyDescent="0.25">
      <c r="A36" s="15"/>
      <c r="B36" s="16"/>
      <c r="C36" s="16"/>
      <c r="D36" s="16"/>
      <c r="E36" s="16"/>
      <c r="F36" s="17"/>
      <c r="G36" s="17"/>
      <c r="H36" s="17"/>
    </row>
    <row r="37" spans="1:9" s="2" customFormat="1" ht="25.5" x14ac:dyDescent="0.25">
      <c r="A37" s="164" t="s">
        <v>21</v>
      </c>
      <c r="B37" s="165"/>
      <c r="C37" s="165"/>
      <c r="D37" s="165"/>
      <c r="E37" s="166"/>
      <c r="F37" s="125" t="s">
        <v>57</v>
      </c>
      <c r="G37" s="126" t="s">
        <v>159</v>
      </c>
      <c r="H37" s="126" t="s">
        <v>160</v>
      </c>
      <c r="I37" s="126" t="s">
        <v>161</v>
      </c>
    </row>
    <row r="38" spans="1:9" s="23" customFormat="1" ht="12" customHeight="1" x14ac:dyDescent="0.25">
      <c r="A38" s="174">
        <v>1</v>
      </c>
      <c r="B38" s="174"/>
      <c r="C38" s="174"/>
      <c r="D38" s="174"/>
      <c r="E38" s="174"/>
      <c r="F38" s="54">
        <v>2</v>
      </c>
      <c r="G38" s="54">
        <v>3</v>
      </c>
      <c r="H38" s="54">
        <v>4</v>
      </c>
      <c r="I38" s="54">
        <v>5</v>
      </c>
    </row>
    <row r="39" spans="1:9" s="2" customFormat="1" x14ac:dyDescent="0.25">
      <c r="A39" s="167" t="s">
        <v>16</v>
      </c>
      <c r="B39" s="168"/>
      <c r="C39" s="168"/>
      <c r="D39" s="168"/>
      <c r="E39" s="169"/>
      <c r="F39" s="60">
        <v>0</v>
      </c>
      <c r="G39" s="60">
        <v>123166.62</v>
      </c>
      <c r="H39" s="61" t="e">
        <f>G39/F39*100</f>
        <v>#DIV/0!</v>
      </c>
      <c r="I39" s="61">
        <f>F39+G39</f>
        <v>123166.62</v>
      </c>
    </row>
    <row r="40" spans="1:9" s="2" customFormat="1" ht="28.5" customHeight="1" x14ac:dyDescent="0.25">
      <c r="A40" s="167" t="s">
        <v>20</v>
      </c>
      <c r="B40" s="168"/>
      <c r="C40" s="168"/>
      <c r="D40" s="168"/>
      <c r="E40" s="169"/>
      <c r="F40" s="60">
        <v>0</v>
      </c>
      <c r="G40" s="60">
        <v>123166.62</v>
      </c>
      <c r="H40" s="61" t="e">
        <f t="shared" ref="H40:H42" si="11">G40/F40*100</f>
        <v>#DIV/0!</v>
      </c>
      <c r="I40" s="61">
        <f t="shared" ref="I40:I42" si="12">F40+G40</f>
        <v>123166.62</v>
      </c>
    </row>
    <row r="41" spans="1:9" s="2" customFormat="1" ht="25.5" customHeight="1" x14ac:dyDescent="0.25">
      <c r="A41" s="167" t="s">
        <v>55</v>
      </c>
      <c r="B41" s="170"/>
      <c r="C41" s="170"/>
      <c r="D41" s="170"/>
      <c r="E41" s="171"/>
      <c r="F41" s="60">
        <v>0</v>
      </c>
      <c r="G41" s="60">
        <v>0</v>
      </c>
      <c r="H41" s="61" t="e">
        <f t="shared" si="11"/>
        <v>#DIV/0!</v>
      </c>
      <c r="I41" s="61">
        <f t="shared" si="12"/>
        <v>0</v>
      </c>
    </row>
    <row r="42" spans="1:9" s="2" customFormat="1" ht="15" customHeight="1" x14ac:dyDescent="0.25">
      <c r="A42" s="172" t="s">
        <v>17</v>
      </c>
      <c r="B42" s="173"/>
      <c r="C42" s="173"/>
      <c r="D42" s="173"/>
      <c r="E42" s="173"/>
      <c r="F42" s="64">
        <f t="shared" ref="F42:G42" si="13">F39-F40+F41</f>
        <v>0</v>
      </c>
      <c r="G42" s="64">
        <f t="shared" si="13"/>
        <v>0</v>
      </c>
      <c r="H42" s="154" t="e">
        <f t="shared" si="11"/>
        <v>#DIV/0!</v>
      </c>
      <c r="I42" s="154">
        <f t="shared" si="12"/>
        <v>0</v>
      </c>
    </row>
    <row r="43" spans="1:9" ht="9" customHeight="1" x14ac:dyDescent="0.25"/>
  </sheetData>
  <mergeCells count="31"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  <mergeCell ref="A4:H4"/>
    <mergeCell ref="A6:H6"/>
    <mergeCell ref="A8:E8"/>
    <mergeCell ref="A10:E10"/>
    <mergeCell ref="A2:I2"/>
    <mergeCell ref="A32:E32"/>
    <mergeCell ref="A33:E33"/>
    <mergeCell ref="A35:H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3" r:id="rId1"/>
  <headerFooter>
    <oddHeader>&amp;R&amp;"Times New Roman,Kurziv"Prilog 1.</oddHeader>
  </headerFooter>
  <rowBreaks count="1" manualBreakCount="1">
    <brk id="2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1"/>
  <sheetViews>
    <sheetView topLeftCell="A15" zoomScaleNormal="100" workbookViewId="0">
      <selection activeCell="B36" sqref="B36"/>
    </sheetView>
  </sheetViews>
  <sheetFormatPr defaultColWidth="8.85546875" defaultRowHeight="15" x14ac:dyDescent="0.25"/>
  <cols>
    <col min="1" max="1" width="10.140625" style="23" customWidth="1"/>
    <col min="2" max="2" width="44.7109375" style="23" customWidth="1"/>
    <col min="3" max="6" width="19.42578125" style="23" customWidth="1"/>
    <col min="7" max="8" width="25.28515625" style="23" customWidth="1"/>
    <col min="9" max="16384" width="8.85546875" style="23"/>
  </cols>
  <sheetData>
    <row r="1" spans="1:8" ht="18.75" x14ac:dyDescent="0.25">
      <c r="A1" s="48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91" t="s">
        <v>22</v>
      </c>
      <c r="B2" s="191"/>
      <c r="C2" s="191"/>
      <c r="D2" s="191"/>
      <c r="E2" s="191"/>
      <c r="F2" s="44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91" t="s">
        <v>23</v>
      </c>
      <c r="B4" s="191"/>
      <c r="C4" s="191"/>
      <c r="D4" s="191"/>
      <c r="E4" s="191"/>
      <c r="F4" s="44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38.25" x14ac:dyDescent="0.25">
      <c r="A6" s="27" t="s">
        <v>37</v>
      </c>
      <c r="B6" s="28" t="s">
        <v>21</v>
      </c>
      <c r="C6" s="125" t="s">
        <v>57</v>
      </c>
      <c r="D6" s="126" t="s">
        <v>159</v>
      </c>
      <c r="E6" s="126" t="s">
        <v>160</v>
      </c>
      <c r="F6" s="126" t="s">
        <v>161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</row>
    <row r="8" spans="1:8" s="30" customFormat="1" ht="12.75" x14ac:dyDescent="0.2">
      <c r="A8" s="73"/>
      <c r="B8" s="133" t="s">
        <v>179</v>
      </c>
      <c r="C8" s="71">
        <f>C9+C16</f>
        <v>1935916.28</v>
      </c>
      <c r="D8" s="75">
        <f>D9+D19</f>
        <v>9901.34</v>
      </c>
      <c r="E8" s="69">
        <f t="shared" ref="E8:E20" si="0">D8/C8*100</f>
        <v>0.51145496849688143</v>
      </c>
      <c r="F8" s="75">
        <f>F9+F19</f>
        <v>1945817.6199999999</v>
      </c>
    </row>
    <row r="9" spans="1:8" x14ac:dyDescent="0.25">
      <c r="A9" s="31"/>
      <c r="B9" s="31" t="s">
        <v>24</v>
      </c>
      <c r="C9" s="71">
        <f>C10+C17</f>
        <v>1935916.28</v>
      </c>
      <c r="D9" s="71">
        <f>D10+D17</f>
        <v>-3868.3499999999995</v>
      </c>
      <c r="E9" s="69">
        <f t="shared" si="0"/>
        <v>-0.19982010792326202</v>
      </c>
      <c r="F9" s="71">
        <f t="shared" ref="F9" si="1">F10+F17</f>
        <v>1932047.93</v>
      </c>
    </row>
    <row r="10" spans="1:8" x14ac:dyDescent="0.25">
      <c r="A10" s="31">
        <v>6</v>
      </c>
      <c r="B10" s="31" t="s">
        <v>25</v>
      </c>
      <c r="C10" s="71">
        <f>C11+C12+C13+C14+C15</f>
        <v>1935916.28</v>
      </c>
      <c r="D10" s="71">
        <f t="shared" ref="D10" si="2">D11+D12+D13+D14+D15</f>
        <v>-3868.3499999999995</v>
      </c>
      <c r="E10" s="69">
        <f t="shared" si="0"/>
        <v>-0.19982010792326202</v>
      </c>
      <c r="F10" s="71">
        <f t="shared" ref="F10" si="3">F11+F12+F13+F14+F15</f>
        <v>1932047.93</v>
      </c>
    </row>
    <row r="11" spans="1:8" ht="25.5" x14ac:dyDescent="0.25">
      <c r="A11" s="65">
        <v>63</v>
      </c>
      <c r="B11" s="33" t="s">
        <v>26</v>
      </c>
      <c r="C11" s="69">
        <v>1775165</v>
      </c>
      <c r="D11" s="69">
        <v>-3930.72</v>
      </c>
      <c r="E11" s="69">
        <f t="shared" si="0"/>
        <v>-0.2214284305965924</v>
      </c>
      <c r="F11" s="69">
        <f t="shared" ref="F11" si="4">C11+D11</f>
        <v>1771234.28</v>
      </c>
    </row>
    <row r="12" spans="1:8" x14ac:dyDescent="0.25">
      <c r="A12" s="65">
        <v>64</v>
      </c>
      <c r="B12" s="33" t="s">
        <v>58</v>
      </c>
      <c r="C12" s="69">
        <v>0</v>
      </c>
      <c r="D12" s="69">
        <v>0</v>
      </c>
      <c r="E12" s="69" t="e">
        <f t="shared" si="0"/>
        <v>#DIV/0!</v>
      </c>
      <c r="F12" s="69">
        <f t="shared" ref="F12:F20" si="5">C12+D12</f>
        <v>0</v>
      </c>
    </row>
    <row r="13" spans="1:8" ht="25.5" x14ac:dyDescent="0.25">
      <c r="A13" s="65">
        <v>65</v>
      </c>
      <c r="B13" s="33" t="s">
        <v>59</v>
      </c>
      <c r="C13" s="69">
        <v>3900</v>
      </c>
      <c r="D13" s="69">
        <v>-350</v>
      </c>
      <c r="E13" s="69">
        <f t="shared" si="0"/>
        <v>-8.9743589743589745</v>
      </c>
      <c r="F13" s="69">
        <f t="shared" si="5"/>
        <v>3550</v>
      </c>
    </row>
    <row r="14" spans="1:8" ht="38.25" x14ac:dyDescent="0.25">
      <c r="A14" s="65">
        <v>66</v>
      </c>
      <c r="B14" s="33" t="s">
        <v>56</v>
      </c>
      <c r="C14" s="69">
        <v>2100</v>
      </c>
      <c r="D14" s="69">
        <v>539.15</v>
      </c>
      <c r="E14" s="69">
        <f t="shared" si="0"/>
        <v>25.673809523809521</v>
      </c>
      <c r="F14" s="69">
        <f t="shared" si="5"/>
        <v>2639.15</v>
      </c>
    </row>
    <row r="15" spans="1:8" ht="25.5" customHeight="1" x14ac:dyDescent="0.25">
      <c r="A15" s="196">
        <v>67</v>
      </c>
      <c r="B15" s="33" t="s">
        <v>60</v>
      </c>
      <c r="C15" s="69">
        <v>154751.28</v>
      </c>
      <c r="D15" s="69">
        <v>-126.78</v>
      </c>
      <c r="E15" s="69">
        <f t="shared" si="0"/>
        <v>-8.192500895630718E-2</v>
      </c>
      <c r="F15" s="69">
        <f t="shared" si="5"/>
        <v>154624.5</v>
      </c>
    </row>
    <row r="16" spans="1:8" x14ac:dyDescent="0.25">
      <c r="A16" s="196">
        <v>68</v>
      </c>
      <c r="B16" s="33" t="s">
        <v>61</v>
      </c>
      <c r="C16" s="69">
        <v>0</v>
      </c>
      <c r="D16" s="69">
        <v>0</v>
      </c>
      <c r="E16" s="69" t="e">
        <f t="shared" si="0"/>
        <v>#DIV/0!</v>
      </c>
      <c r="F16" s="69">
        <f t="shared" si="5"/>
        <v>0</v>
      </c>
    </row>
    <row r="17" spans="1:6" x14ac:dyDescent="0.25">
      <c r="A17" s="35">
        <v>7</v>
      </c>
      <c r="B17" s="31" t="s">
        <v>28</v>
      </c>
      <c r="C17" s="71">
        <v>0</v>
      </c>
      <c r="D17" s="71">
        <v>0</v>
      </c>
      <c r="E17" s="71" t="e">
        <f t="shared" si="0"/>
        <v>#DIV/0!</v>
      </c>
      <c r="F17" s="71">
        <f t="shared" si="5"/>
        <v>0</v>
      </c>
    </row>
    <row r="18" spans="1:6" x14ac:dyDescent="0.25">
      <c r="A18" s="196">
        <v>72</v>
      </c>
      <c r="B18" s="36" t="s">
        <v>29</v>
      </c>
      <c r="C18" s="69">
        <v>0</v>
      </c>
      <c r="D18" s="69">
        <v>0</v>
      </c>
      <c r="E18" s="69" t="e">
        <f t="shared" si="0"/>
        <v>#DIV/0!</v>
      </c>
      <c r="F18" s="69">
        <f t="shared" si="5"/>
        <v>0</v>
      </c>
    </row>
    <row r="19" spans="1:6" x14ac:dyDescent="0.25">
      <c r="A19" s="35">
        <v>9</v>
      </c>
      <c r="B19" s="77" t="s">
        <v>76</v>
      </c>
      <c r="C19" s="71">
        <v>0</v>
      </c>
      <c r="D19" s="71">
        <f>D20</f>
        <v>13769.69</v>
      </c>
      <c r="E19" s="71" t="e">
        <f t="shared" si="0"/>
        <v>#DIV/0!</v>
      </c>
      <c r="F19" s="71">
        <f t="shared" si="5"/>
        <v>13769.69</v>
      </c>
    </row>
    <row r="20" spans="1:6" x14ac:dyDescent="0.25">
      <c r="A20" s="197">
        <v>92</v>
      </c>
      <c r="B20" s="77" t="s">
        <v>77</v>
      </c>
      <c r="C20" s="71">
        <v>0</v>
      </c>
      <c r="D20" s="71">
        <v>13769.69</v>
      </c>
      <c r="E20" s="71" t="e">
        <f t="shared" si="0"/>
        <v>#DIV/0!</v>
      </c>
      <c r="F20" s="71">
        <f t="shared" si="5"/>
        <v>13769.69</v>
      </c>
    </row>
    <row r="21" spans="1:6" ht="1.5" customHeight="1" x14ac:dyDescent="0.25">
      <c r="A21" s="66"/>
      <c r="B21" s="67"/>
      <c r="C21" s="68"/>
      <c r="D21" s="68"/>
      <c r="E21" s="68"/>
    </row>
    <row r="22" spans="1:6" x14ac:dyDescent="0.25">
      <c r="A22" s="65">
        <v>9221</v>
      </c>
      <c r="B22" s="134" t="s">
        <v>180</v>
      </c>
      <c r="C22" s="32">
        <v>0</v>
      </c>
      <c r="D22" s="69">
        <v>1214.07</v>
      </c>
      <c r="E22" s="135" t="e">
        <f t="shared" ref="E22" si="6">D22/C22*100</f>
        <v>#DIV/0!</v>
      </c>
      <c r="F22" s="136">
        <f>C22+D22</f>
        <v>1214.07</v>
      </c>
    </row>
    <row r="23" spans="1:6" x14ac:dyDescent="0.25">
      <c r="A23" s="65">
        <v>9221</v>
      </c>
      <c r="B23" s="134" t="s">
        <v>181</v>
      </c>
      <c r="C23" s="32">
        <v>0</v>
      </c>
      <c r="D23" s="69">
        <v>8330.7199999999993</v>
      </c>
      <c r="E23" s="135" t="e">
        <f t="shared" ref="E23:E24" si="7">D23/C23*100</f>
        <v>#DIV/0!</v>
      </c>
      <c r="F23" s="136">
        <f>C23+D23</f>
        <v>8330.7199999999993</v>
      </c>
    </row>
    <row r="24" spans="1:6" x14ac:dyDescent="0.25">
      <c r="A24" s="65">
        <v>9221</v>
      </c>
      <c r="B24" s="134" t="s">
        <v>182</v>
      </c>
      <c r="C24" s="32">
        <v>0</v>
      </c>
      <c r="D24" s="69">
        <v>4213.12</v>
      </c>
      <c r="E24" s="135" t="e">
        <f t="shared" si="7"/>
        <v>#DIV/0!</v>
      </c>
      <c r="F24" s="136">
        <f>C24+D24</f>
        <v>4213.12</v>
      </c>
    </row>
    <row r="25" spans="1:6" x14ac:dyDescent="0.25">
      <c r="A25" s="65">
        <v>9221</v>
      </c>
      <c r="B25" s="134" t="s">
        <v>183</v>
      </c>
      <c r="C25" s="32">
        <v>0</v>
      </c>
      <c r="D25" s="69">
        <v>11.78</v>
      </c>
      <c r="E25" s="135" t="e">
        <f t="shared" ref="E25" si="8">D25/C25*100</f>
        <v>#DIV/0!</v>
      </c>
      <c r="F25" s="136">
        <f>C25+D25</f>
        <v>11.78</v>
      </c>
    </row>
    <row r="27" spans="1:6" s="30" customFormat="1" ht="38.25" x14ac:dyDescent="0.2">
      <c r="A27" s="27" t="s">
        <v>37</v>
      </c>
      <c r="B27" s="28" t="s">
        <v>21</v>
      </c>
      <c r="C27" s="125" t="s">
        <v>57</v>
      </c>
      <c r="D27" s="126" t="s">
        <v>159</v>
      </c>
      <c r="E27" s="126" t="s">
        <v>160</v>
      </c>
      <c r="F27" s="126" t="s">
        <v>161</v>
      </c>
    </row>
    <row r="28" spans="1:6" s="30" customFormat="1" ht="11.25" x14ac:dyDescent="0.2">
      <c r="A28" s="29">
        <v>1</v>
      </c>
      <c r="B28" s="29">
        <v>2</v>
      </c>
      <c r="C28" s="29">
        <v>3</v>
      </c>
      <c r="D28" s="29">
        <v>4</v>
      </c>
      <c r="E28" s="29">
        <v>5</v>
      </c>
      <c r="F28" s="29">
        <v>6</v>
      </c>
    </row>
    <row r="29" spans="1:6" x14ac:dyDescent="0.25">
      <c r="A29" s="73"/>
      <c r="B29" s="133" t="s">
        <v>178</v>
      </c>
      <c r="C29" s="71">
        <f>C30</f>
        <v>1935916.28</v>
      </c>
      <c r="D29" s="75">
        <f>D30+D41</f>
        <v>9901.3399999999965</v>
      </c>
      <c r="E29" s="71">
        <f t="shared" ref="E29:E43" si="9">D29/C29*100</f>
        <v>0.51145496849688132</v>
      </c>
      <c r="F29" s="71">
        <f>C29+D29</f>
        <v>1945817.62</v>
      </c>
    </row>
    <row r="30" spans="1:6" x14ac:dyDescent="0.25">
      <c r="A30" s="31"/>
      <c r="B30" s="31" t="s">
        <v>30</v>
      </c>
      <c r="C30" s="71">
        <f>C31+C37</f>
        <v>1935916.28</v>
      </c>
      <c r="D30" s="71">
        <f t="shared" ref="D30" si="10">D31+D37</f>
        <v>-115209.69</v>
      </c>
      <c r="E30" s="71">
        <f t="shared" si="9"/>
        <v>-5.9511710909316804</v>
      </c>
      <c r="F30" s="71">
        <f t="shared" ref="F30:F40" si="11">C30+D30</f>
        <v>1820706.59</v>
      </c>
    </row>
    <row r="31" spans="1:6" x14ac:dyDescent="0.25">
      <c r="A31" s="31">
        <v>3</v>
      </c>
      <c r="B31" s="31" t="s">
        <v>31</v>
      </c>
      <c r="C31" s="71">
        <f>C32+C33+C34+C35+C36</f>
        <v>1902951.28</v>
      </c>
      <c r="D31" s="71">
        <f t="shared" ref="D31" si="12">D32+D33+D34+D35+D36</f>
        <v>-126279.47</v>
      </c>
      <c r="E31" s="71">
        <f t="shared" si="9"/>
        <v>-6.6359801917787413</v>
      </c>
      <c r="F31" s="71">
        <f t="shared" si="11"/>
        <v>1776671.81</v>
      </c>
    </row>
    <row r="32" spans="1:6" x14ac:dyDescent="0.25">
      <c r="A32" s="65">
        <v>31</v>
      </c>
      <c r="B32" s="33" t="s">
        <v>32</v>
      </c>
      <c r="C32" s="69">
        <v>1693364</v>
      </c>
      <c r="D32" s="69">
        <v>-130720.64</v>
      </c>
      <c r="E32" s="69">
        <f t="shared" si="9"/>
        <v>-7.7195830311734506</v>
      </c>
      <c r="F32" s="69">
        <f t="shared" si="11"/>
        <v>1562643.36</v>
      </c>
    </row>
    <row r="33" spans="1:6" x14ac:dyDescent="0.25">
      <c r="A33" s="196">
        <v>32</v>
      </c>
      <c r="B33" s="34" t="s">
        <v>33</v>
      </c>
      <c r="C33" s="69">
        <v>208526.28</v>
      </c>
      <c r="D33" s="69">
        <v>4414.17</v>
      </c>
      <c r="E33" s="69">
        <f t="shared" si="9"/>
        <v>2.1168411003159893</v>
      </c>
      <c r="F33" s="69">
        <f t="shared" si="11"/>
        <v>212940.45</v>
      </c>
    </row>
    <row r="34" spans="1:6" x14ac:dyDescent="0.25">
      <c r="A34" s="196">
        <v>34</v>
      </c>
      <c r="B34" s="34" t="s">
        <v>71</v>
      </c>
      <c r="C34" s="69">
        <v>0</v>
      </c>
      <c r="D34" s="69">
        <v>0</v>
      </c>
      <c r="E34" s="69" t="e">
        <f t="shared" si="9"/>
        <v>#DIV/0!</v>
      </c>
      <c r="F34" s="69">
        <f t="shared" si="11"/>
        <v>0</v>
      </c>
    </row>
    <row r="35" spans="1:6" ht="25.5" x14ac:dyDescent="0.25">
      <c r="A35" s="196">
        <v>37</v>
      </c>
      <c r="B35" s="36" t="s">
        <v>72</v>
      </c>
      <c r="C35" s="69">
        <v>750</v>
      </c>
      <c r="D35" s="69">
        <v>0</v>
      </c>
      <c r="E35" s="69">
        <f t="shared" si="9"/>
        <v>0</v>
      </c>
      <c r="F35" s="69">
        <f t="shared" si="11"/>
        <v>750</v>
      </c>
    </row>
    <row r="36" spans="1:6" ht="25.5" x14ac:dyDescent="0.25">
      <c r="A36" s="196">
        <v>38</v>
      </c>
      <c r="B36" s="36" t="s">
        <v>73</v>
      </c>
      <c r="C36" s="69">
        <v>311</v>
      </c>
      <c r="D36" s="69">
        <v>27</v>
      </c>
      <c r="E36" s="69">
        <f t="shared" si="9"/>
        <v>8.6816720257234739</v>
      </c>
      <c r="F36" s="69">
        <f t="shared" si="11"/>
        <v>338</v>
      </c>
    </row>
    <row r="37" spans="1:6" x14ac:dyDescent="0.25">
      <c r="A37" s="38">
        <v>4</v>
      </c>
      <c r="B37" s="39" t="s">
        <v>34</v>
      </c>
      <c r="C37" s="71">
        <v>32965</v>
      </c>
      <c r="D37" s="71">
        <f>D38+D39+D40</f>
        <v>11069.78</v>
      </c>
      <c r="E37" s="71">
        <f t="shared" si="9"/>
        <v>33.580403458213262</v>
      </c>
      <c r="F37" s="71">
        <f t="shared" si="11"/>
        <v>44034.78</v>
      </c>
    </row>
    <row r="38" spans="1:6" x14ac:dyDescent="0.25">
      <c r="A38" s="65">
        <v>41</v>
      </c>
      <c r="B38" s="40" t="s">
        <v>35</v>
      </c>
      <c r="C38" s="69">
        <v>0</v>
      </c>
      <c r="D38" s="69">
        <v>0</v>
      </c>
      <c r="E38" s="69" t="e">
        <f t="shared" si="9"/>
        <v>#DIV/0!</v>
      </c>
      <c r="F38" s="69">
        <f t="shared" si="11"/>
        <v>0</v>
      </c>
    </row>
    <row r="39" spans="1:6" x14ac:dyDescent="0.25">
      <c r="A39" s="65">
        <v>42</v>
      </c>
      <c r="B39" s="34" t="s">
        <v>74</v>
      </c>
      <c r="C39" s="69">
        <v>32965</v>
      </c>
      <c r="D39" s="69">
        <v>11069.78</v>
      </c>
      <c r="E39" s="69">
        <f t="shared" si="9"/>
        <v>33.580403458213262</v>
      </c>
      <c r="F39" s="69">
        <f t="shared" si="11"/>
        <v>44034.78</v>
      </c>
    </row>
    <row r="40" spans="1:6" x14ac:dyDescent="0.25">
      <c r="A40" s="65">
        <v>45</v>
      </c>
      <c r="B40" s="34" t="s">
        <v>75</v>
      </c>
      <c r="C40" s="69">
        <v>0</v>
      </c>
      <c r="D40" s="69">
        <v>0</v>
      </c>
      <c r="E40" s="69" t="e">
        <f t="shared" si="9"/>
        <v>#DIV/0!</v>
      </c>
      <c r="F40" s="69">
        <f t="shared" si="11"/>
        <v>0</v>
      </c>
    </row>
    <row r="41" spans="1:6" x14ac:dyDescent="0.25">
      <c r="A41" s="35">
        <v>9</v>
      </c>
      <c r="B41" s="77" t="s">
        <v>76</v>
      </c>
      <c r="C41" s="71">
        <v>0</v>
      </c>
      <c r="D41" s="71">
        <f>D42</f>
        <v>125111.03</v>
      </c>
      <c r="E41" s="71" t="e">
        <f t="shared" si="9"/>
        <v>#DIV/0!</v>
      </c>
      <c r="F41" s="71">
        <f>F42</f>
        <v>125111.03</v>
      </c>
    </row>
    <row r="42" spans="1:6" x14ac:dyDescent="0.25">
      <c r="A42" s="197">
        <v>92</v>
      </c>
      <c r="B42" s="77" t="s">
        <v>77</v>
      </c>
      <c r="C42" s="71">
        <v>0</v>
      </c>
      <c r="D42" s="71">
        <f>D43</f>
        <v>125111.03</v>
      </c>
      <c r="E42" s="71" t="e">
        <f>D42/C42*100</f>
        <v>#DIV/0!</v>
      </c>
      <c r="F42" s="71">
        <f>F43</f>
        <v>125111.03</v>
      </c>
    </row>
    <row r="43" spans="1:6" x14ac:dyDescent="0.25">
      <c r="A43" s="65">
        <v>9222</v>
      </c>
      <c r="B43" s="134" t="s">
        <v>184</v>
      </c>
      <c r="C43" s="32">
        <v>0</v>
      </c>
      <c r="D43" s="69">
        <v>125111.03</v>
      </c>
      <c r="E43" s="135" t="e">
        <f t="shared" si="9"/>
        <v>#DIV/0!</v>
      </c>
      <c r="F43" s="136">
        <f>C43+D43</f>
        <v>125111.03</v>
      </c>
    </row>
    <row r="44" spans="1:6" ht="15.6" customHeight="1" x14ac:dyDescent="0.25"/>
    <row r="45" spans="1:6" ht="15.75" x14ac:dyDescent="0.25">
      <c r="A45" s="191" t="s">
        <v>36</v>
      </c>
      <c r="B45" s="191"/>
      <c r="C45" s="191"/>
      <c r="D45" s="191"/>
      <c r="E45" s="191"/>
    </row>
    <row r="46" spans="1:6" ht="18.75" x14ac:dyDescent="0.25">
      <c r="A46" s="22"/>
      <c r="B46" s="22"/>
      <c r="C46" s="22"/>
      <c r="D46" s="22"/>
      <c r="E46" s="22"/>
      <c r="F46" s="22"/>
    </row>
    <row r="47" spans="1:6" s="30" customFormat="1" ht="38.25" x14ac:dyDescent="0.2">
      <c r="A47" s="27" t="s">
        <v>37</v>
      </c>
      <c r="B47" s="28" t="s">
        <v>21</v>
      </c>
      <c r="C47" s="125" t="s">
        <v>57</v>
      </c>
      <c r="D47" s="126" t="s">
        <v>159</v>
      </c>
      <c r="E47" s="126" t="s">
        <v>160</v>
      </c>
      <c r="F47" s="126" t="s">
        <v>161</v>
      </c>
    </row>
    <row r="48" spans="1:6" s="30" customFormat="1" ht="11.25" x14ac:dyDescent="0.2">
      <c r="A48" s="29">
        <v>1</v>
      </c>
      <c r="B48" s="29">
        <v>2</v>
      </c>
      <c r="C48" s="29">
        <v>3</v>
      </c>
      <c r="D48" s="29">
        <v>4</v>
      </c>
      <c r="E48" s="29">
        <v>5</v>
      </c>
      <c r="F48" s="29">
        <v>6</v>
      </c>
    </row>
    <row r="49" spans="1:6" s="30" customFormat="1" ht="12.75" x14ac:dyDescent="0.2">
      <c r="A49" s="73"/>
      <c r="B49" s="74" t="s">
        <v>114</v>
      </c>
      <c r="C49" s="75">
        <f>C50+C52+C55+C66+C69+C58</f>
        <v>1935916.28</v>
      </c>
      <c r="D49" s="75">
        <f>D50+D52+D55+D66+D69+D58</f>
        <v>-3868.35</v>
      </c>
      <c r="E49" s="75">
        <f t="shared" ref="E49:E71" si="13">D49/C49*100</f>
        <v>-0.19982010792326202</v>
      </c>
      <c r="F49" s="75">
        <f>F50+F52+F55+F66+F69+F58</f>
        <v>1932047.93</v>
      </c>
    </row>
    <row r="50" spans="1:6" s="30" customFormat="1" ht="12.75" customHeight="1" x14ac:dyDescent="0.2">
      <c r="A50" s="111" t="s">
        <v>90</v>
      </c>
      <c r="B50" s="111" t="s">
        <v>91</v>
      </c>
      <c r="C50" s="113">
        <v>20377.5</v>
      </c>
      <c r="D50" s="113">
        <v>0</v>
      </c>
      <c r="E50" s="114">
        <f t="shared" si="13"/>
        <v>0</v>
      </c>
      <c r="F50" s="114">
        <f t="shared" ref="F50:F71" si="14">C50+D50</f>
        <v>20377.5</v>
      </c>
    </row>
    <row r="51" spans="1:6" s="30" customFormat="1" ht="12.75" customHeight="1" x14ac:dyDescent="0.2">
      <c r="A51" s="111" t="s">
        <v>92</v>
      </c>
      <c r="B51" s="111" t="s">
        <v>91</v>
      </c>
      <c r="C51" s="113">
        <v>20377.5</v>
      </c>
      <c r="D51" s="113">
        <v>0</v>
      </c>
      <c r="E51" s="114">
        <f t="shared" si="13"/>
        <v>0</v>
      </c>
      <c r="F51" s="114">
        <f t="shared" si="14"/>
        <v>20377.5</v>
      </c>
    </row>
    <row r="52" spans="1:6" s="30" customFormat="1" ht="12.75" x14ac:dyDescent="0.2">
      <c r="A52" s="111" t="s">
        <v>93</v>
      </c>
      <c r="B52" s="111" t="s">
        <v>94</v>
      </c>
      <c r="C52" s="113">
        <v>650</v>
      </c>
      <c r="D52" s="113">
        <v>-349.07</v>
      </c>
      <c r="E52" s="114">
        <f t="shared" si="13"/>
        <v>-53.703076923076921</v>
      </c>
      <c r="F52" s="114">
        <f t="shared" si="14"/>
        <v>300.93</v>
      </c>
    </row>
    <row r="53" spans="1:6" s="30" customFormat="1" ht="12.75" x14ac:dyDescent="0.2">
      <c r="A53" s="111" t="s">
        <v>95</v>
      </c>
      <c r="B53" s="111" t="s">
        <v>94</v>
      </c>
      <c r="C53" s="113">
        <v>650</v>
      </c>
      <c r="D53" s="113">
        <v>-349.07</v>
      </c>
      <c r="E53" s="114">
        <f t="shared" si="13"/>
        <v>-53.703076923076921</v>
      </c>
      <c r="F53" s="114">
        <f t="shared" si="14"/>
        <v>300.93</v>
      </c>
    </row>
    <row r="54" spans="1:6" s="30" customFormat="1" ht="12.75" customHeight="1" x14ac:dyDescent="0.2">
      <c r="A54" s="111" t="s">
        <v>162</v>
      </c>
      <c r="B54" s="111" t="s">
        <v>148</v>
      </c>
      <c r="C54" s="113">
        <v>650</v>
      </c>
      <c r="D54" s="113">
        <v>-349.07</v>
      </c>
      <c r="E54" s="114">
        <f t="shared" si="13"/>
        <v>-53.703076923076921</v>
      </c>
      <c r="F54" s="114">
        <f t="shared" si="14"/>
        <v>300.93</v>
      </c>
    </row>
    <row r="55" spans="1:6" s="30" customFormat="1" ht="12.75" customHeight="1" x14ac:dyDescent="0.2">
      <c r="A55" s="111" t="s">
        <v>96</v>
      </c>
      <c r="B55" s="111" t="s">
        <v>97</v>
      </c>
      <c r="C55" s="113">
        <v>3400</v>
      </c>
      <c r="D55" s="113">
        <v>0</v>
      </c>
      <c r="E55" s="114">
        <f t="shared" si="13"/>
        <v>0</v>
      </c>
      <c r="F55" s="114">
        <f t="shared" si="14"/>
        <v>3400</v>
      </c>
    </row>
    <row r="56" spans="1:6" s="30" customFormat="1" ht="12.75" customHeight="1" x14ac:dyDescent="0.2">
      <c r="A56" s="111" t="s">
        <v>98</v>
      </c>
      <c r="B56" s="111" t="s">
        <v>97</v>
      </c>
      <c r="C56" s="113">
        <v>3400</v>
      </c>
      <c r="D56" s="113">
        <v>0</v>
      </c>
      <c r="E56" s="114">
        <f t="shared" si="13"/>
        <v>0</v>
      </c>
      <c r="F56" s="114">
        <f t="shared" si="14"/>
        <v>3400</v>
      </c>
    </row>
    <row r="57" spans="1:6" s="30" customFormat="1" ht="12.75" x14ac:dyDescent="0.2">
      <c r="A57" s="111" t="s">
        <v>163</v>
      </c>
      <c r="B57" s="111" t="s">
        <v>164</v>
      </c>
      <c r="C57" s="113">
        <v>3400</v>
      </c>
      <c r="D57" s="113">
        <v>0</v>
      </c>
      <c r="E57" s="114">
        <f t="shared" si="13"/>
        <v>0</v>
      </c>
      <c r="F57" s="114">
        <f t="shared" si="14"/>
        <v>3400</v>
      </c>
    </row>
    <row r="58" spans="1:6" s="30" customFormat="1" ht="12.75" x14ac:dyDescent="0.2">
      <c r="A58" s="111" t="s">
        <v>99</v>
      </c>
      <c r="B58" s="111" t="s">
        <v>100</v>
      </c>
      <c r="C58" s="112">
        <f t="shared" ref="C58:F58" si="15">C59+C62+C64</f>
        <v>1909538.78</v>
      </c>
      <c r="D58" s="112">
        <f t="shared" si="15"/>
        <v>-4057.5</v>
      </c>
      <c r="E58" s="112">
        <f t="shared" si="15"/>
        <v>28.872276808637476</v>
      </c>
      <c r="F58" s="112">
        <f t="shared" si="15"/>
        <v>1905481.28</v>
      </c>
    </row>
    <row r="59" spans="1:6" s="30" customFormat="1" ht="12.75" x14ac:dyDescent="0.2">
      <c r="A59" s="111" t="s">
        <v>101</v>
      </c>
      <c r="B59" s="111" t="s">
        <v>102</v>
      </c>
      <c r="C59" s="113">
        <f>C60+C61</f>
        <v>1834373.78</v>
      </c>
      <c r="D59" s="113">
        <f>D60+D61</f>
        <v>-8457.5</v>
      </c>
      <c r="E59" s="114">
        <f t="shared" si="13"/>
        <v>-0.46105652469585556</v>
      </c>
      <c r="F59" s="114">
        <f>C59+D59</f>
        <v>1825916.28</v>
      </c>
    </row>
    <row r="60" spans="1:6" s="30" customFormat="1" ht="25.5" x14ac:dyDescent="0.2">
      <c r="A60" s="111" t="s">
        <v>165</v>
      </c>
      <c r="B60" s="111" t="s">
        <v>166</v>
      </c>
      <c r="C60" s="113">
        <v>1700000</v>
      </c>
      <c r="D60" s="113">
        <v>-8330.7199999999993</v>
      </c>
      <c r="E60" s="114">
        <f t="shared" si="13"/>
        <v>-0.49004235294117643</v>
      </c>
      <c r="F60" s="114">
        <f t="shared" si="14"/>
        <v>1691669.28</v>
      </c>
    </row>
    <row r="61" spans="1:6" s="30" customFormat="1" ht="12.75" x14ac:dyDescent="0.2">
      <c r="A61" s="111" t="s">
        <v>117</v>
      </c>
      <c r="B61" s="111" t="s">
        <v>116</v>
      </c>
      <c r="C61" s="113">
        <v>134373.78</v>
      </c>
      <c r="D61" s="113">
        <v>-126.78</v>
      </c>
      <c r="E61" s="114">
        <f t="shared" si="13"/>
        <v>-9.4348763575751171E-2</v>
      </c>
      <c r="F61" s="114">
        <f t="shared" si="14"/>
        <v>134247</v>
      </c>
    </row>
    <row r="62" spans="1:6" s="30" customFormat="1" ht="12.75" x14ac:dyDescent="0.2">
      <c r="A62" s="111" t="s">
        <v>103</v>
      </c>
      <c r="B62" s="111" t="s">
        <v>104</v>
      </c>
      <c r="C62" s="113">
        <v>60165</v>
      </c>
      <c r="D62" s="113">
        <v>0</v>
      </c>
      <c r="E62" s="114">
        <f t="shared" si="13"/>
        <v>0</v>
      </c>
      <c r="F62" s="114">
        <f t="shared" si="14"/>
        <v>60165</v>
      </c>
    </row>
    <row r="63" spans="1:6" s="30" customFormat="1" ht="25.5" x14ac:dyDescent="0.2">
      <c r="A63" s="111" t="s">
        <v>167</v>
      </c>
      <c r="B63" s="111" t="s">
        <v>168</v>
      </c>
      <c r="C63" s="113">
        <v>60165</v>
      </c>
      <c r="D63" s="113">
        <v>0</v>
      </c>
      <c r="E63" s="114">
        <f t="shared" si="13"/>
        <v>0</v>
      </c>
      <c r="F63" s="114">
        <f t="shared" si="14"/>
        <v>60165</v>
      </c>
    </row>
    <row r="64" spans="1:6" s="30" customFormat="1" ht="12.75" x14ac:dyDescent="0.2">
      <c r="A64" s="111" t="s">
        <v>105</v>
      </c>
      <c r="B64" s="111" t="s">
        <v>106</v>
      </c>
      <c r="C64" s="113">
        <v>15000</v>
      </c>
      <c r="D64" s="113">
        <v>4400</v>
      </c>
      <c r="E64" s="114">
        <f t="shared" si="13"/>
        <v>29.333333333333332</v>
      </c>
      <c r="F64" s="114">
        <f t="shared" si="14"/>
        <v>19400</v>
      </c>
    </row>
    <row r="65" spans="1:6" x14ac:dyDescent="0.25">
      <c r="A65" s="111" t="s">
        <v>169</v>
      </c>
      <c r="B65" s="111" t="s">
        <v>170</v>
      </c>
      <c r="C65" s="113">
        <v>15000</v>
      </c>
      <c r="D65" s="113">
        <v>4400</v>
      </c>
      <c r="E65" s="114">
        <f t="shared" si="13"/>
        <v>29.333333333333332</v>
      </c>
      <c r="F65" s="114">
        <f t="shared" si="14"/>
        <v>19400</v>
      </c>
    </row>
    <row r="66" spans="1:6" x14ac:dyDescent="0.25">
      <c r="A66" s="115" t="s">
        <v>107</v>
      </c>
      <c r="B66" s="115" t="s">
        <v>108</v>
      </c>
      <c r="C66" s="116">
        <v>1950</v>
      </c>
      <c r="D66" s="116">
        <v>538.22</v>
      </c>
      <c r="E66" s="114">
        <f t="shared" si="13"/>
        <v>27.601025641025643</v>
      </c>
      <c r="F66" s="114">
        <f t="shared" si="14"/>
        <v>2488.2200000000003</v>
      </c>
    </row>
    <row r="67" spans="1:6" ht="15" customHeight="1" x14ac:dyDescent="0.25">
      <c r="A67" s="117" t="s">
        <v>109</v>
      </c>
      <c r="B67" s="115" t="s">
        <v>108</v>
      </c>
      <c r="C67" s="116">
        <v>1950</v>
      </c>
      <c r="D67" s="116">
        <v>538.22</v>
      </c>
      <c r="E67" s="116">
        <f t="shared" si="13"/>
        <v>27.601025641025643</v>
      </c>
      <c r="F67" s="116">
        <f t="shared" si="14"/>
        <v>2488.2200000000003</v>
      </c>
    </row>
    <row r="68" spans="1:6" x14ac:dyDescent="0.25">
      <c r="A68" s="117" t="s">
        <v>171</v>
      </c>
      <c r="B68" s="115" t="s">
        <v>172</v>
      </c>
      <c r="C68" s="116">
        <v>0</v>
      </c>
      <c r="D68" s="116">
        <v>0</v>
      </c>
      <c r="E68" s="116" t="e">
        <f t="shared" si="13"/>
        <v>#DIV/0!</v>
      </c>
      <c r="F68" s="116">
        <f t="shared" si="14"/>
        <v>0</v>
      </c>
    </row>
    <row r="69" spans="1:6" ht="25.5" x14ac:dyDescent="0.25">
      <c r="A69" s="117" t="s">
        <v>110</v>
      </c>
      <c r="B69" s="118" t="s">
        <v>111</v>
      </c>
      <c r="C69" s="116">
        <v>0</v>
      </c>
      <c r="D69" s="116">
        <v>0</v>
      </c>
      <c r="E69" s="114" t="e">
        <f t="shared" si="13"/>
        <v>#DIV/0!</v>
      </c>
      <c r="F69" s="114">
        <f t="shared" si="14"/>
        <v>0</v>
      </c>
    </row>
    <row r="70" spans="1:6" ht="25.5" x14ac:dyDescent="0.25">
      <c r="A70" s="117" t="s">
        <v>113</v>
      </c>
      <c r="B70" s="118" t="s">
        <v>111</v>
      </c>
      <c r="C70" s="116">
        <v>0</v>
      </c>
      <c r="D70" s="116">
        <v>0</v>
      </c>
      <c r="E70" s="114" t="e">
        <f t="shared" si="13"/>
        <v>#DIV/0!</v>
      </c>
      <c r="F70" s="114">
        <f t="shared" si="14"/>
        <v>0</v>
      </c>
    </row>
    <row r="71" spans="1:6" ht="25.5" x14ac:dyDescent="0.25">
      <c r="A71" s="117" t="s">
        <v>173</v>
      </c>
      <c r="B71" s="118" t="s">
        <v>112</v>
      </c>
      <c r="C71" s="116">
        <v>0</v>
      </c>
      <c r="D71" s="116">
        <v>0</v>
      </c>
      <c r="E71" s="114" t="e">
        <f t="shared" si="13"/>
        <v>#DIV/0!</v>
      </c>
      <c r="F71" s="114">
        <f t="shared" si="14"/>
        <v>0</v>
      </c>
    </row>
    <row r="73" spans="1:6" s="30" customFormat="1" ht="38.25" x14ac:dyDescent="0.2">
      <c r="A73" s="27" t="s">
        <v>37</v>
      </c>
      <c r="B73" s="28" t="s">
        <v>21</v>
      </c>
      <c r="C73" s="125" t="s">
        <v>57</v>
      </c>
      <c r="D73" s="126" t="s">
        <v>159</v>
      </c>
      <c r="E73" s="126" t="s">
        <v>160</v>
      </c>
      <c r="F73" s="126" t="s">
        <v>161</v>
      </c>
    </row>
    <row r="74" spans="1:6" s="30" customFormat="1" ht="11.25" x14ac:dyDescent="0.2">
      <c r="A74" s="29">
        <v>1</v>
      </c>
      <c r="B74" s="29">
        <v>2</v>
      </c>
      <c r="C74" s="29">
        <v>3</v>
      </c>
      <c r="D74" s="29">
        <v>4</v>
      </c>
      <c r="E74" s="29">
        <v>5</v>
      </c>
      <c r="F74" s="29">
        <v>6</v>
      </c>
    </row>
    <row r="75" spans="1:6" s="30" customFormat="1" ht="12.75" x14ac:dyDescent="0.2">
      <c r="A75" s="73"/>
      <c r="B75" s="74" t="s">
        <v>115</v>
      </c>
      <c r="C75" s="76">
        <f>C76+C78+C81+C84+C92</f>
        <v>1935916.28</v>
      </c>
      <c r="D75" s="76">
        <f>D76+D78+D81+D84+D92</f>
        <v>-115209.69</v>
      </c>
      <c r="E75" s="76">
        <f t="shared" ref="E75:E93" si="16">D75/C75*100</f>
        <v>-5.9511710909316804</v>
      </c>
      <c r="F75" s="76">
        <f t="shared" ref="F75:F93" si="17">C75+D75</f>
        <v>1820706.59</v>
      </c>
    </row>
    <row r="76" spans="1:6" s="30" customFormat="1" ht="15" customHeight="1" x14ac:dyDescent="0.2">
      <c r="A76" s="111" t="s">
        <v>90</v>
      </c>
      <c r="B76" s="111" t="s">
        <v>91</v>
      </c>
      <c r="C76" s="119">
        <v>20377.5</v>
      </c>
      <c r="D76" s="119">
        <v>0</v>
      </c>
      <c r="E76" s="120">
        <f t="shared" si="16"/>
        <v>0</v>
      </c>
      <c r="F76" s="120">
        <f t="shared" si="17"/>
        <v>20377.5</v>
      </c>
    </row>
    <row r="77" spans="1:6" s="30" customFormat="1" ht="15" customHeight="1" x14ac:dyDescent="0.2">
      <c r="A77" s="111" t="s">
        <v>92</v>
      </c>
      <c r="B77" s="111" t="s">
        <v>91</v>
      </c>
      <c r="C77" s="119">
        <v>20377.5</v>
      </c>
      <c r="D77" s="119">
        <v>0</v>
      </c>
      <c r="E77" s="120">
        <f t="shared" si="16"/>
        <v>0</v>
      </c>
      <c r="F77" s="120">
        <f t="shared" si="17"/>
        <v>20377.5</v>
      </c>
    </row>
    <row r="78" spans="1:6" s="30" customFormat="1" ht="12.75" x14ac:dyDescent="0.2">
      <c r="A78" s="111" t="s">
        <v>93</v>
      </c>
      <c r="B78" s="111" t="s">
        <v>94</v>
      </c>
      <c r="C78" s="119">
        <v>650</v>
      </c>
      <c r="D78" s="119">
        <v>865</v>
      </c>
      <c r="E78" s="120">
        <f t="shared" si="16"/>
        <v>133.07692307692307</v>
      </c>
      <c r="F78" s="120">
        <f t="shared" si="17"/>
        <v>1515</v>
      </c>
    </row>
    <row r="79" spans="1:6" s="30" customFormat="1" ht="12.75" x14ac:dyDescent="0.2">
      <c r="A79" s="111" t="s">
        <v>95</v>
      </c>
      <c r="B79" s="111" t="s">
        <v>94</v>
      </c>
      <c r="C79" s="119">
        <v>650</v>
      </c>
      <c r="D79" s="119">
        <v>865</v>
      </c>
      <c r="E79" s="120">
        <f t="shared" si="16"/>
        <v>133.07692307692307</v>
      </c>
      <c r="F79" s="120">
        <f t="shared" si="17"/>
        <v>1515</v>
      </c>
    </row>
    <row r="80" spans="1:6" s="30" customFormat="1" ht="15" customHeight="1" x14ac:dyDescent="0.2">
      <c r="A80" s="111" t="s">
        <v>162</v>
      </c>
      <c r="B80" s="111" t="s">
        <v>148</v>
      </c>
      <c r="C80" s="119">
        <v>650</v>
      </c>
      <c r="D80" s="119">
        <v>865</v>
      </c>
      <c r="E80" s="120">
        <f t="shared" si="16"/>
        <v>133.07692307692307</v>
      </c>
      <c r="F80" s="120">
        <f t="shared" si="17"/>
        <v>1515</v>
      </c>
    </row>
    <row r="81" spans="1:6" s="30" customFormat="1" ht="15" customHeight="1" x14ac:dyDescent="0.2">
      <c r="A81" s="111" t="s">
        <v>96</v>
      </c>
      <c r="B81" s="111" t="s">
        <v>97</v>
      </c>
      <c r="C81" s="119">
        <v>3400</v>
      </c>
      <c r="D81" s="119">
        <v>0</v>
      </c>
      <c r="E81" s="120">
        <f t="shared" si="16"/>
        <v>0</v>
      </c>
      <c r="F81" s="120">
        <f t="shared" si="17"/>
        <v>3400</v>
      </c>
    </row>
    <row r="82" spans="1:6" s="30" customFormat="1" ht="15" customHeight="1" x14ac:dyDescent="0.2">
      <c r="A82" s="111" t="s">
        <v>98</v>
      </c>
      <c r="B82" s="111" t="s">
        <v>97</v>
      </c>
      <c r="C82" s="119">
        <v>3400</v>
      </c>
      <c r="D82" s="119">
        <v>0</v>
      </c>
      <c r="E82" s="120">
        <f t="shared" si="16"/>
        <v>0</v>
      </c>
      <c r="F82" s="120">
        <f t="shared" si="17"/>
        <v>3400</v>
      </c>
    </row>
    <row r="83" spans="1:6" s="30" customFormat="1" ht="15" customHeight="1" x14ac:dyDescent="0.2">
      <c r="A83" s="111" t="s">
        <v>163</v>
      </c>
      <c r="B83" s="111" t="s">
        <v>164</v>
      </c>
      <c r="C83" s="119">
        <v>3400</v>
      </c>
      <c r="D83" s="119">
        <v>0</v>
      </c>
      <c r="E83" s="120">
        <f t="shared" si="16"/>
        <v>0</v>
      </c>
      <c r="F83" s="120">
        <f t="shared" si="17"/>
        <v>3400</v>
      </c>
    </row>
    <row r="84" spans="1:6" s="30" customFormat="1" ht="15" customHeight="1" x14ac:dyDescent="0.2">
      <c r="A84" s="111" t="s">
        <v>99</v>
      </c>
      <c r="B84" s="111" t="s">
        <v>100</v>
      </c>
      <c r="C84" s="119">
        <v>1909538.78</v>
      </c>
      <c r="D84" s="119">
        <f>D85+D88+D90</f>
        <v>-116624.69</v>
      </c>
      <c r="E84" s="120">
        <f t="shared" si="16"/>
        <v>-6.1074795244535434</v>
      </c>
      <c r="F84" s="120">
        <f t="shared" si="17"/>
        <v>1792914.09</v>
      </c>
    </row>
    <row r="85" spans="1:6" s="30" customFormat="1" ht="24.75" customHeight="1" x14ac:dyDescent="0.2">
      <c r="A85" s="111" t="s">
        <v>101</v>
      </c>
      <c r="B85" s="111" t="s">
        <v>102</v>
      </c>
      <c r="C85" s="119">
        <v>1834373.78</v>
      </c>
      <c r="D85" s="119">
        <f>D86+D87</f>
        <v>-125237.81</v>
      </c>
      <c r="E85" s="120">
        <f t="shared" si="16"/>
        <v>-6.8272786803570646</v>
      </c>
      <c r="F85" s="120">
        <f t="shared" si="17"/>
        <v>1709135.97</v>
      </c>
    </row>
    <row r="86" spans="1:6" s="30" customFormat="1" ht="32.25" customHeight="1" x14ac:dyDescent="0.2">
      <c r="A86" s="111" t="s">
        <v>165</v>
      </c>
      <c r="B86" s="111" t="s">
        <v>166</v>
      </c>
      <c r="C86" s="113">
        <v>1700000</v>
      </c>
      <c r="D86" s="113">
        <v>-125111.03</v>
      </c>
      <c r="E86" s="114">
        <f t="shared" si="16"/>
        <v>-7.359472352941177</v>
      </c>
      <c r="F86" s="114">
        <f t="shared" si="17"/>
        <v>1574888.97</v>
      </c>
    </row>
    <row r="87" spans="1:6" s="30" customFormat="1" ht="15" customHeight="1" x14ac:dyDescent="0.2">
      <c r="A87" s="111" t="s">
        <v>117</v>
      </c>
      <c r="B87" s="111" t="s">
        <v>116</v>
      </c>
      <c r="C87" s="113">
        <v>134373.78</v>
      </c>
      <c r="D87" s="113">
        <v>-126.78</v>
      </c>
      <c r="E87" s="114">
        <f t="shared" si="16"/>
        <v>-9.4348763575751171E-2</v>
      </c>
      <c r="F87" s="114">
        <f t="shared" si="17"/>
        <v>134247</v>
      </c>
    </row>
    <row r="88" spans="1:6" s="30" customFormat="1" ht="12.75" x14ac:dyDescent="0.2">
      <c r="A88" s="111" t="s">
        <v>103</v>
      </c>
      <c r="B88" s="111" t="s">
        <v>104</v>
      </c>
      <c r="C88" s="119">
        <v>60165</v>
      </c>
      <c r="D88" s="119">
        <v>4213.12</v>
      </c>
      <c r="E88" s="120">
        <f t="shared" si="16"/>
        <v>7.0026094905676057</v>
      </c>
      <c r="F88" s="120">
        <f t="shared" si="17"/>
        <v>64378.12</v>
      </c>
    </row>
    <row r="89" spans="1:6" s="30" customFormat="1" ht="27.75" customHeight="1" x14ac:dyDescent="0.2">
      <c r="A89" s="111" t="s">
        <v>167</v>
      </c>
      <c r="B89" s="111" t="s">
        <v>168</v>
      </c>
      <c r="C89" s="113">
        <v>60165</v>
      </c>
      <c r="D89" s="113">
        <v>4213.12</v>
      </c>
      <c r="E89" s="114">
        <f t="shared" si="16"/>
        <v>7.0026094905676057</v>
      </c>
      <c r="F89" s="114">
        <f t="shared" si="17"/>
        <v>64378.12</v>
      </c>
    </row>
    <row r="90" spans="1:6" s="30" customFormat="1" ht="12.75" x14ac:dyDescent="0.2">
      <c r="A90" s="111" t="s">
        <v>105</v>
      </c>
      <c r="B90" s="111" t="s">
        <v>106</v>
      </c>
      <c r="C90" s="119">
        <v>15000</v>
      </c>
      <c r="D90" s="119">
        <v>4400</v>
      </c>
      <c r="E90" s="120">
        <f t="shared" si="16"/>
        <v>29.333333333333332</v>
      </c>
      <c r="F90" s="120">
        <f t="shared" si="17"/>
        <v>19400</v>
      </c>
    </row>
    <row r="91" spans="1:6" s="30" customFormat="1" ht="12.75" x14ac:dyDescent="0.2">
      <c r="A91" s="111" t="s">
        <v>169</v>
      </c>
      <c r="B91" s="111" t="s">
        <v>170</v>
      </c>
      <c r="C91" s="113">
        <v>15000</v>
      </c>
      <c r="D91" s="113">
        <v>4400</v>
      </c>
      <c r="E91" s="114">
        <f t="shared" si="16"/>
        <v>29.333333333333332</v>
      </c>
      <c r="F91" s="114">
        <f t="shared" si="17"/>
        <v>19400</v>
      </c>
    </row>
    <row r="92" spans="1:6" s="30" customFormat="1" ht="12.75" x14ac:dyDescent="0.2">
      <c r="A92" s="115" t="s">
        <v>107</v>
      </c>
      <c r="B92" s="115" t="s">
        <v>108</v>
      </c>
      <c r="C92" s="119">
        <v>1950</v>
      </c>
      <c r="D92" s="119">
        <v>550</v>
      </c>
      <c r="E92" s="120">
        <f t="shared" si="16"/>
        <v>28.205128205128204</v>
      </c>
      <c r="F92" s="120">
        <f t="shared" si="17"/>
        <v>2500</v>
      </c>
    </row>
    <row r="93" spans="1:6" s="30" customFormat="1" ht="12.75" x14ac:dyDescent="0.2">
      <c r="A93" s="117" t="s">
        <v>109</v>
      </c>
      <c r="B93" s="115" t="s">
        <v>108</v>
      </c>
      <c r="C93" s="119">
        <v>1950</v>
      </c>
      <c r="D93" s="119">
        <v>550</v>
      </c>
      <c r="E93" s="120">
        <f t="shared" si="16"/>
        <v>28.205128205128204</v>
      </c>
      <c r="F93" s="120">
        <f t="shared" si="17"/>
        <v>2500</v>
      </c>
    </row>
    <row r="94" spans="1:6" x14ac:dyDescent="0.25">
      <c r="A94" s="117" t="s">
        <v>171</v>
      </c>
      <c r="B94" s="115" t="s">
        <v>172</v>
      </c>
      <c r="C94" s="119">
        <v>1950</v>
      </c>
      <c r="D94" s="119">
        <v>550</v>
      </c>
      <c r="E94" s="120">
        <f t="shared" ref="E94:E97" si="18">D94/C94*100</f>
        <v>28.205128205128204</v>
      </c>
      <c r="F94" s="120">
        <f t="shared" ref="F94:F97" si="19">C94+D94</f>
        <v>2500</v>
      </c>
    </row>
    <row r="95" spans="1:6" ht="25.5" x14ac:dyDescent="0.25">
      <c r="A95" s="117" t="s">
        <v>110</v>
      </c>
      <c r="B95" s="118" t="s">
        <v>111</v>
      </c>
      <c r="C95" s="116">
        <v>0</v>
      </c>
      <c r="D95" s="116">
        <v>0</v>
      </c>
      <c r="E95" s="114" t="e">
        <f t="shared" si="18"/>
        <v>#DIV/0!</v>
      </c>
      <c r="F95" s="114">
        <f t="shared" si="19"/>
        <v>0</v>
      </c>
    </row>
    <row r="96" spans="1:6" ht="25.5" x14ac:dyDescent="0.25">
      <c r="A96" s="117" t="s">
        <v>113</v>
      </c>
      <c r="B96" s="118" t="s">
        <v>111</v>
      </c>
      <c r="C96" s="116">
        <v>0</v>
      </c>
      <c r="D96" s="116">
        <v>0</v>
      </c>
      <c r="E96" s="114" t="e">
        <f t="shared" si="18"/>
        <v>#DIV/0!</v>
      </c>
      <c r="F96" s="114">
        <f t="shared" si="19"/>
        <v>0</v>
      </c>
    </row>
    <row r="97" spans="1:6" ht="25.5" x14ac:dyDescent="0.25">
      <c r="A97" s="117" t="s">
        <v>173</v>
      </c>
      <c r="B97" s="118" t="s">
        <v>112</v>
      </c>
      <c r="C97" s="116">
        <v>0</v>
      </c>
      <c r="D97" s="116">
        <v>0</v>
      </c>
      <c r="E97" s="114" t="e">
        <f t="shared" si="18"/>
        <v>#DIV/0!</v>
      </c>
      <c r="F97" s="114">
        <f t="shared" si="19"/>
        <v>0</v>
      </c>
    </row>
    <row r="100" spans="1:6" ht="15.75" x14ac:dyDescent="0.25">
      <c r="B100" s="191" t="s">
        <v>40</v>
      </c>
      <c r="C100" s="191"/>
      <c r="D100" s="191"/>
      <c r="E100" s="191"/>
    </row>
    <row r="101" spans="1:6" ht="18.75" x14ac:dyDescent="0.25">
      <c r="B101" s="22"/>
      <c r="C101" s="22"/>
      <c r="D101" s="22"/>
      <c r="E101" s="22"/>
    </row>
    <row r="102" spans="1:6" ht="38.25" x14ac:dyDescent="0.25">
      <c r="A102" s="27" t="s">
        <v>37</v>
      </c>
      <c r="B102" s="28" t="s">
        <v>21</v>
      </c>
      <c r="C102" s="125" t="s">
        <v>57</v>
      </c>
      <c r="D102" s="126" t="s">
        <v>159</v>
      </c>
      <c r="E102" s="126" t="s">
        <v>160</v>
      </c>
      <c r="F102" s="126" t="s">
        <v>161</v>
      </c>
    </row>
    <row r="103" spans="1:6" x14ac:dyDescent="0.25">
      <c r="A103" s="29">
        <v>1</v>
      </c>
      <c r="B103" s="29">
        <v>2</v>
      </c>
      <c r="C103" s="29">
        <v>3</v>
      </c>
      <c r="D103" s="29">
        <v>4</v>
      </c>
      <c r="E103" s="29">
        <v>5</v>
      </c>
      <c r="F103" s="29">
        <v>6</v>
      </c>
    </row>
    <row r="104" spans="1:6" x14ac:dyDescent="0.25">
      <c r="A104" s="45"/>
      <c r="B104" s="31" t="s">
        <v>30</v>
      </c>
      <c r="C104" s="71">
        <f>C105</f>
        <v>1935916.28</v>
      </c>
      <c r="D104" s="71">
        <f t="shared" ref="D104" si="20">D105</f>
        <v>-115209.69</v>
      </c>
      <c r="E104" s="71">
        <f t="shared" ref="E104:E111" si="21">D104/C104*100</f>
        <v>-5.9511710909316804</v>
      </c>
      <c r="F104" s="71">
        <f t="shared" ref="F104:F111" si="22">C104+D104</f>
        <v>1820706.59</v>
      </c>
    </row>
    <row r="105" spans="1:6" x14ac:dyDescent="0.25">
      <c r="A105" s="45" t="s">
        <v>78</v>
      </c>
      <c r="B105" s="31" t="s">
        <v>79</v>
      </c>
      <c r="C105" s="71">
        <f>C106+C108+C110</f>
        <v>1935916.28</v>
      </c>
      <c r="D105" s="71">
        <f t="shared" ref="D105" si="23">D106+D108+D110</f>
        <v>-115209.69</v>
      </c>
      <c r="E105" s="71">
        <f t="shared" si="21"/>
        <v>-5.9511710909316804</v>
      </c>
      <c r="F105" s="71">
        <f t="shared" si="22"/>
        <v>1820706.59</v>
      </c>
    </row>
    <row r="106" spans="1:6" x14ac:dyDescent="0.25">
      <c r="A106" s="46" t="s">
        <v>80</v>
      </c>
      <c r="B106" s="33" t="s">
        <v>84</v>
      </c>
      <c r="C106" s="69">
        <v>1915538.78</v>
      </c>
      <c r="D106" s="69">
        <f>D107</f>
        <v>-115209.69</v>
      </c>
      <c r="E106" s="69">
        <f t="shared" si="21"/>
        <v>-6.0144796442074639</v>
      </c>
      <c r="F106" s="69">
        <f t="shared" si="22"/>
        <v>1800329.09</v>
      </c>
    </row>
    <row r="107" spans="1:6" x14ac:dyDescent="0.25">
      <c r="A107" s="72" t="s">
        <v>81</v>
      </c>
      <c r="B107" s="33" t="s">
        <v>85</v>
      </c>
      <c r="C107" s="69">
        <v>1915538.78</v>
      </c>
      <c r="D107" s="69">
        <v>-115209.69</v>
      </c>
      <c r="E107" s="69">
        <f t="shared" si="21"/>
        <v>-6.0144796442074639</v>
      </c>
      <c r="F107" s="69">
        <f t="shared" si="22"/>
        <v>1800329.09</v>
      </c>
    </row>
    <row r="108" spans="1:6" x14ac:dyDescent="0.25">
      <c r="A108" s="47" t="s">
        <v>82</v>
      </c>
      <c r="B108" s="34" t="s">
        <v>86</v>
      </c>
      <c r="C108" s="69">
        <v>0</v>
      </c>
      <c r="D108" s="69">
        <v>0</v>
      </c>
      <c r="E108" s="69" t="e">
        <f t="shared" si="21"/>
        <v>#DIV/0!</v>
      </c>
      <c r="F108" s="69">
        <f t="shared" si="22"/>
        <v>0</v>
      </c>
    </row>
    <row r="109" spans="1:6" x14ac:dyDescent="0.25">
      <c r="A109" s="72" t="s">
        <v>83</v>
      </c>
      <c r="B109" s="34" t="s">
        <v>86</v>
      </c>
      <c r="C109" s="69">
        <v>0</v>
      </c>
      <c r="D109" s="69">
        <v>0</v>
      </c>
      <c r="E109" s="69" t="e">
        <f t="shared" si="21"/>
        <v>#DIV/0!</v>
      </c>
      <c r="F109" s="69">
        <f t="shared" si="22"/>
        <v>0</v>
      </c>
    </row>
    <row r="110" spans="1:6" x14ac:dyDescent="0.25">
      <c r="A110" s="47" t="s">
        <v>87</v>
      </c>
      <c r="B110" s="34" t="s">
        <v>89</v>
      </c>
      <c r="C110" s="70">
        <v>20377.5</v>
      </c>
      <c r="D110" s="70">
        <v>0</v>
      </c>
      <c r="E110" s="70">
        <f t="shared" si="21"/>
        <v>0</v>
      </c>
      <c r="F110" s="70">
        <f t="shared" si="22"/>
        <v>20377.5</v>
      </c>
    </row>
    <row r="111" spans="1:6" x14ac:dyDescent="0.25">
      <c r="A111" s="72" t="s">
        <v>88</v>
      </c>
      <c r="B111" s="34" t="s">
        <v>89</v>
      </c>
      <c r="C111" s="70">
        <v>20377.5</v>
      </c>
      <c r="D111" s="70">
        <v>0</v>
      </c>
      <c r="E111" s="70">
        <f t="shared" si="21"/>
        <v>0</v>
      </c>
      <c r="F111" s="70">
        <f t="shared" si="22"/>
        <v>20377.5</v>
      </c>
    </row>
  </sheetData>
  <mergeCells count="4">
    <mergeCell ref="B100:E100"/>
    <mergeCell ref="A2:E2"/>
    <mergeCell ref="A4:E4"/>
    <mergeCell ref="A45:E45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294967293" r:id="rId1"/>
  <rowBreaks count="4" manualBreakCount="4">
    <brk id="26" max="5" man="1"/>
    <brk id="43" max="5" man="1"/>
    <brk id="71" max="5" man="1"/>
    <brk id="9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workbookViewId="0">
      <selection activeCell="E26" sqref="E26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6" width="19.42578125" style="23" customWidth="1"/>
    <col min="7" max="8" width="25.28515625" style="23" customWidth="1"/>
    <col min="9" max="16384" width="8.85546875" style="23"/>
  </cols>
  <sheetData>
    <row r="1" spans="1:8" ht="18.75" x14ac:dyDescent="0.25">
      <c r="A1" s="48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91" t="s">
        <v>41</v>
      </c>
      <c r="B2" s="191"/>
      <c r="C2" s="191"/>
      <c r="D2" s="191"/>
      <c r="E2" s="191"/>
      <c r="F2" s="44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91" t="s">
        <v>42</v>
      </c>
      <c r="B4" s="191"/>
      <c r="C4" s="191"/>
      <c r="D4" s="191"/>
      <c r="E4" s="191"/>
      <c r="F4" s="44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38.25" x14ac:dyDescent="0.25">
      <c r="A6" s="27" t="s">
        <v>37</v>
      </c>
      <c r="B6" s="28" t="s">
        <v>21</v>
      </c>
      <c r="C6" s="125" t="s">
        <v>57</v>
      </c>
      <c r="D6" s="126" t="s">
        <v>159</v>
      </c>
      <c r="E6" s="126" t="s">
        <v>160</v>
      </c>
      <c r="F6" s="126" t="s">
        <v>161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</row>
    <row r="8" spans="1:8" x14ac:dyDescent="0.25">
      <c r="A8" s="31">
        <v>8</v>
      </c>
      <c r="B8" s="31" t="s">
        <v>43</v>
      </c>
      <c r="C8" s="32"/>
      <c r="D8" s="32"/>
      <c r="E8" s="32"/>
      <c r="F8" s="32"/>
    </row>
    <row r="9" spans="1:8" x14ac:dyDescent="0.25">
      <c r="A9" s="43">
        <v>84</v>
      </c>
      <c r="B9" s="33" t="s">
        <v>44</v>
      </c>
      <c r="C9" s="32"/>
      <c r="D9" s="32"/>
      <c r="E9" s="32"/>
      <c r="F9" s="32"/>
    </row>
    <row r="10" spans="1:8" x14ac:dyDescent="0.25">
      <c r="A10" s="43" t="s">
        <v>27</v>
      </c>
      <c r="B10" s="37"/>
      <c r="C10" s="32"/>
      <c r="D10" s="32"/>
      <c r="E10" s="32"/>
      <c r="F10" s="32"/>
    </row>
    <row r="11" spans="1:8" x14ac:dyDescent="0.25">
      <c r="A11" s="31">
        <v>5</v>
      </c>
      <c r="B11" s="39" t="s">
        <v>45</v>
      </c>
      <c r="C11" s="32"/>
      <c r="D11" s="32"/>
      <c r="E11" s="32"/>
      <c r="F11" s="32"/>
    </row>
    <row r="12" spans="1:8" x14ac:dyDescent="0.25">
      <c r="A12" s="43">
        <v>54</v>
      </c>
      <c r="B12" s="40" t="s">
        <v>46</v>
      </c>
      <c r="C12" s="32"/>
      <c r="D12" s="32"/>
      <c r="E12" s="32"/>
      <c r="F12" s="32"/>
    </row>
    <row r="13" spans="1:8" x14ac:dyDescent="0.25">
      <c r="A13" s="43" t="s">
        <v>27</v>
      </c>
      <c r="B13" s="39"/>
      <c r="C13" s="32"/>
      <c r="D13" s="32"/>
      <c r="E13" s="32"/>
      <c r="F13" s="32"/>
    </row>
    <row r="16" spans="1:8" ht="15.75" x14ac:dyDescent="0.25">
      <c r="B16" s="191" t="s">
        <v>47</v>
      </c>
      <c r="C16" s="191"/>
      <c r="D16" s="191"/>
      <c r="E16" s="191"/>
    </row>
    <row r="17" spans="1:6" ht="18.75" x14ac:dyDescent="0.25">
      <c r="B17" s="22"/>
      <c r="C17" s="22"/>
      <c r="D17" s="22"/>
      <c r="E17" s="22"/>
    </row>
    <row r="18" spans="1:6" ht="38.25" x14ac:dyDescent="0.25">
      <c r="A18" s="27" t="s">
        <v>37</v>
      </c>
      <c r="B18" s="28" t="s">
        <v>21</v>
      </c>
      <c r="C18" s="125" t="s">
        <v>57</v>
      </c>
      <c r="D18" s="126" t="s">
        <v>159</v>
      </c>
      <c r="E18" s="126" t="s">
        <v>160</v>
      </c>
      <c r="F18" s="126" t="s">
        <v>161</v>
      </c>
    </row>
    <row r="19" spans="1:6" ht="10.15" customHeight="1" x14ac:dyDescent="0.25">
      <c r="A19" s="29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</row>
    <row r="20" spans="1:6" x14ac:dyDescent="0.25">
      <c r="A20" s="31">
        <v>8</v>
      </c>
      <c r="B20" s="31" t="s">
        <v>53</v>
      </c>
      <c r="C20" s="32"/>
      <c r="D20" s="32"/>
      <c r="E20" s="32"/>
      <c r="F20" s="32"/>
    </row>
    <row r="21" spans="1:6" x14ac:dyDescent="0.25">
      <c r="A21" s="43">
        <v>81</v>
      </c>
      <c r="B21" s="33" t="s">
        <v>54</v>
      </c>
      <c r="C21" s="32"/>
      <c r="D21" s="32"/>
      <c r="E21" s="32"/>
      <c r="F21" s="32"/>
    </row>
    <row r="22" spans="1:6" x14ac:dyDescent="0.25">
      <c r="A22" s="55" t="s">
        <v>27</v>
      </c>
      <c r="B22" s="33"/>
      <c r="C22" s="49"/>
      <c r="D22" s="49"/>
      <c r="E22" s="49"/>
      <c r="F22" s="49"/>
    </row>
    <row r="23" spans="1:6" x14ac:dyDescent="0.25">
      <c r="A23" s="49"/>
      <c r="B23" s="42"/>
      <c r="C23" s="49"/>
      <c r="D23" s="49"/>
      <c r="E23" s="49"/>
      <c r="F23" s="49"/>
    </row>
    <row r="24" spans="1:6" x14ac:dyDescent="0.25">
      <c r="A24" s="49"/>
      <c r="B24" s="31" t="s">
        <v>48</v>
      </c>
      <c r="C24" s="49"/>
      <c r="D24" s="49"/>
      <c r="E24" s="49"/>
      <c r="F24" s="49"/>
    </row>
    <row r="25" spans="1:6" x14ac:dyDescent="0.25">
      <c r="A25" s="31">
        <v>1</v>
      </c>
      <c r="B25" s="31" t="s">
        <v>38</v>
      </c>
      <c r="C25" s="32"/>
      <c r="D25" s="32"/>
      <c r="E25" s="32"/>
      <c r="F25" s="32"/>
    </row>
    <row r="26" spans="1:6" x14ac:dyDescent="0.25">
      <c r="A26" s="43">
        <v>11</v>
      </c>
      <c r="B26" s="33" t="s">
        <v>38</v>
      </c>
      <c r="C26" s="32"/>
      <c r="D26" s="32"/>
      <c r="E26" s="32"/>
      <c r="F26" s="32"/>
    </row>
    <row r="27" spans="1:6" x14ac:dyDescent="0.25">
      <c r="A27" s="55" t="s">
        <v>27</v>
      </c>
      <c r="B27" s="41"/>
      <c r="C27" s="49"/>
      <c r="D27" s="49"/>
      <c r="E27" s="49"/>
      <c r="F27" s="49"/>
    </row>
    <row r="28" spans="1:6" x14ac:dyDescent="0.25">
      <c r="A28" s="31">
        <v>3</v>
      </c>
      <c r="B28" s="31" t="s">
        <v>39</v>
      </c>
      <c r="C28" s="32"/>
      <c r="D28" s="32"/>
      <c r="E28" s="32"/>
      <c r="F28" s="32"/>
    </row>
    <row r="29" spans="1:6" x14ac:dyDescent="0.25">
      <c r="A29" s="43">
        <v>31</v>
      </c>
      <c r="B29" s="33" t="s">
        <v>39</v>
      </c>
      <c r="C29" s="32"/>
      <c r="D29" s="32"/>
      <c r="E29" s="32"/>
      <c r="F29" s="32"/>
    </row>
    <row r="30" spans="1:6" x14ac:dyDescent="0.25">
      <c r="A30" s="31">
        <v>4</v>
      </c>
      <c r="B30" s="31" t="s">
        <v>52</v>
      </c>
      <c r="C30" s="32"/>
      <c r="D30" s="32"/>
      <c r="E30" s="32"/>
      <c r="F30" s="32"/>
    </row>
    <row r="31" spans="1:6" x14ac:dyDescent="0.25">
      <c r="A31" s="43">
        <v>43</v>
      </c>
      <c r="B31" s="33" t="s">
        <v>51</v>
      </c>
      <c r="C31" s="32"/>
      <c r="D31" s="32"/>
      <c r="E31" s="32"/>
      <c r="F31" s="32"/>
    </row>
    <row r="32" spans="1:6" x14ac:dyDescent="0.25">
      <c r="A32" s="43" t="s">
        <v>27</v>
      </c>
      <c r="B32" s="33"/>
      <c r="C32" s="32"/>
      <c r="D32" s="32"/>
      <c r="E32" s="32"/>
      <c r="F32" s="32"/>
    </row>
  </sheetData>
  <mergeCells count="3">
    <mergeCell ref="B16:E16"/>
    <mergeCell ref="A2:E2"/>
    <mergeCell ref="A4:E4"/>
  </mergeCells>
  <pageMargins left="0.7" right="0.7" top="0.75" bottom="0.75" header="0.3" footer="0.3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0"/>
  <sheetViews>
    <sheetView zoomScaleNormal="100" workbookViewId="0">
      <selection activeCell="C22" sqref="C22"/>
    </sheetView>
  </sheetViews>
  <sheetFormatPr defaultColWidth="8.85546875" defaultRowHeight="15" x14ac:dyDescent="0.25"/>
  <cols>
    <col min="1" max="1" width="25.42578125" style="23" customWidth="1"/>
    <col min="2" max="2" width="38.42578125" style="79" customWidth="1"/>
    <col min="3" max="6" width="25.28515625" style="23" customWidth="1"/>
    <col min="7" max="16384" width="8.85546875" style="23"/>
  </cols>
  <sheetData>
    <row r="1" spans="1:9" ht="18.75" x14ac:dyDescent="0.25">
      <c r="A1" s="48"/>
      <c r="B1" s="22"/>
      <c r="C1" s="22"/>
      <c r="D1" s="24"/>
      <c r="E1" s="24"/>
      <c r="F1" s="24"/>
    </row>
    <row r="2" spans="1:9" ht="15.75" x14ac:dyDescent="0.25">
      <c r="A2" s="191" t="s">
        <v>49</v>
      </c>
      <c r="B2" s="192"/>
      <c r="C2" s="192"/>
      <c r="D2" s="192"/>
      <c r="E2" s="192"/>
    </row>
    <row r="3" spans="1:9" ht="18.75" x14ac:dyDescent="0.25">
      <c r="A3" s="22"/>
      <c r="B3" s="22"/>
      <c r="C3" s="22"/>
      <c r="D3" s="24"/>
      <c r="E3" s="24"/>
      <c r="F3" s="24"/>
    </row>
    <row r="4" spans="1:9" ht="25.5" x14ac:dyDescent="0.25">
      <c r="A4" s="27" t="s">
        <v>50</v>
      </c>
      <c r="B4" s="27" t="s">
        <v>21</v>
      </c>
      <c r="C4" s="125" t="s">
        <v>57</v>
      </c>
      <c r="D4" s="126" t="s">
        <v>159</v>
      </c>
      <c r="E4" s="126" t="s">
        <v>160</v>
      </c>
      <c r="F4" s="126" t="s">
        <v>161</v>
      </c>
    </row>
    <row r="5" spans="1:9" s="30" customFormat="1" ht="11.25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9" s="30" customFormat="1" ht="14.25" x14ac:dyDescent="0.2">
      <c r="A6" s="50"/>
      <c r="B6" s="84" t="s">
        <v>118</v>
      </c>
      <c r="C6" s="85">
        <v>1935916.28</v>
      </c>
      <c r="D6" s="130">
        <f>D7</f>
        <v>9901.3399999999965</v>
      </c>
      <c r="E6" s="131">
        <f t="shared" ref="E6" si="0">D6/C6*100</f>
        <v>0.51145496849688132</v>
      </c>
      <c r="F6" s="131">
        <f t="shared" ref="F6" si="1">C6+D6</f>
        <v>1945817.62</v>
      </c>
    </row>
    <row r="7" spans="1:9" s="30" customFormat="1" ht="21" x14ac:dyDescent="0.2">
      <c r="A7" s="105" t="s">
        <v>142</v>
      </c>
      <c r="B7" s="106" t="s">
        <v>143</v>
      </c>
      <c r="C7" s="109">
        <v>1935916.28</v>
      </c>
      <c r="D7" s="132">
        <f>D8</f>
        <v>9901.3399999999965</v>
      </c>
      <c r="E7" s="132">
        <f t="shared" ref="E7:E92" si="2">D7/C7*100</f>
        <v>0.51145496849688132</v>
      </c>
      <c r="F7" s="132">
        <f t="shared" ref="F7:F92" si="3">C7+D7</f>
        <v>1945817.62</v>
      </c>
      <c r="G7" s="107"/>
      <c r="H7" s="107"/>
      <c r="I7" s="107"/>
    </row>
    <row r="8" spans="1:9" s="30" customFormat="1" ht="12.75" x14ac:dyDescent="0.2">
      <c r="A8" s="105" t="s">
        <v>144</v>
      </c>
      <c r="B8" s="106" t="s">
        <v>145</v>
      </c>
      <c r="C8" s="109">
        <v>1935916.28</v>
      </c>
      <c r="D8" s="132">
        <f>D9</f>
        <v>9901.3399999999965</v>
      </c>
      <c r="E8" s="132">
        <f t="shared" si="2"/>
        <v>0.51145496849688132</v>
      </c>
      <c r="F8" s="132">
        <f t="shared" si="3"/>
        <v>1945817.62</v>
      </c>
      <c r="G8" s="107"/>
      <c r="H8" s="107"/>
      <c r="I8" s="107"/>
    </row>
    <row r="9" spans="1:9" ht="33" customHeight="1" thickBot="1" x14ac:dyDescent="0.3">
      <c r="A9" s="141" t="s">
        <v>146</v>
      </c>
      <c r="B9" s="142" t="s">
        <v>147</v>
      </c>
      <c r="C9" s="143">
        <v>1935916.28</v>
      </c>
      <c r="D9" s="144">
        <f>D33+D50+D78</f>
        <v>9901.3399999999965</v>
      </c>
      <c r="E9" s="144">
        <f t="shared" si="2"/>
        <v>0.51145496849688132</v>
      </c>
      <c r="F9" s="144">
        <f t="shared" si="3"/>
        <v>1945817.62</v>
      </c>
      <c r="G9" s="108"/>
      <c r="H9" s="108"/>
      <c r="I9" s="108"/>
    </row>
    <row r="10" spans="1:9" s="30" customFormat="1" ht="15" customHeight="1" thickBot="1" x14ac:dyDescent="0.25">
      <c r="A10" s="193" t="s">
        <v>185</v>
      </c>
      <c r="B10" s="194"/>
      <c r="C10" s="149">
        <v>1935916.28</v>
      </c>
      <c r="D10" s="150">
        <v>-115209.69</v>
      </c>
      <c r="E10" s="150">
        <f t="shared" ref="E10:E32" si="4">D10/C10*100</f>
        <v>-5.9511710909316804</v>
      </c>
      <c r="F10" s="151">
        <f t="shared" ref="F10:F32" si="5">C10+D10</f>
        <v>1820706.59</v>
      </c>
    </row>
    <row r="11" spans="1:9" x14ac:dyDescent="0.25">
      <c r="A11" s="155" t="s">
        <v>90</v>
      </c>
      <c r="B11" s="155" t="s">
        <v>91</v>
      </c>
      <c r="C11" s="156">
        <v>20377.5</v>
      </c>
      <c r="D11" s="156">
        <v>0</v>
      </c>
      <c r="E11" s="157">
        <f t="shared" si="4"/>
        <v>0</v>
      </c>
      <c r="F11" s="157">
        <f t="shared" si="5"/>
        <v>20377.5</v>
      </c>
    </row>
    <row r="12" spans="1:9" ht="29.25" customHeight="1" x14ac:dyDescent="0.25">
      <c r="A12" s="155" t="s">
        <v>92</v>
      </c>
      <c r="B12" s="155" t="s">
        <v>91</v>
      </c>
      <c r="C12" s="156">
        <v>20377.5</v>
      </c>
      <c r="D12" s="156">
        <v>0</v>
      </c>
      <c r="E12" s="157">
        <f t="shared" si="4"/>
        <v>0</v>
      </c>
      <c r="F12" s="157">
        <f t="shared" si="5"/>
        <v>20377.5</v>
      </c>
    </row>
    <row r="13" spans="1:9" x14ac:dyDescent="0.25">
      <c r="A13" s="155" t="s">
        <v>93</v>
      </c>
      <c r="B13" s="155" t="s">
        <v>94</v>
      </c>
      <c r="C13" s="156">
        <v>650</v>
      </c>
      <c r="D13" s="156">
        <v>865</v>
      </c>
      <c r="E13" s="157">
        <f t="shared" si="4"/>
        <v>133.07692307692307</v>
      </c>
      <c r="F13" s="157">
        <f t="shared" si="5"/>
        <v>1515</v>
      </c>
    </row>
    <row r="14" spans="1:9" ht="15" customHeight="1" x14ac:dyDescent="0.25">
      <c r="A14" s="155" t="s">
        <v>95</v>
      </c>
      <c r="B14" s="155" t="s">
        <v>94</v>
      </c>
      <c r="C14" s="156">
        <v>650</v>
      </c>
      <c r="D14" s="156">
        <v>865</v>
      </c>
      <c r="E14" s="157">
        <f t="shared" si="4"/>
        <v>133.07692307692307</v>
      </c>
      <c r="F14" s="157">
        <f t="shared" si="5"/>
        <v>1515</v>
      </c>
    </row>
    <row r="15" spans="1:9" ht="15" customHeight="1" x14ac:dyDescent="0.25">
      <c r="A15" s="155" t="s">
        <v>162</v>
      </c>
      <c r="B15" s="155" t="s">
        <v>148</v>
      </c>
      <c r="C15" s="156">
        <v>650</v>
      </c>
      <c r="D15" s="156">
        <v>865</v>
      </c>
      <c r="E15" s="157">
        <f t="shared" si="4"/>
        <v>133.07692307692307</v>
      </c>
      <c r="F15" s="157">
        <f t="shared" si="5"/>
        <v>1515</v>
      </c>
    </row>
    <row r="16" spans="1:9" ht="15" customHeight="1" x14ac:dyDescent="0.25">
      <c r="A16" s="155" t="s">
        <v>96</v>
      </c>
      <c r="B16" s="155" t="s">
        <v>97</v>
      </c>
      <c r="C16" s="156">
        <v>3400</v>
      </c>
      <c r="D16" s="156">
        <v>0</v>
      </c>
      <c r="E16" s="157">
        <f t="shared" si="4"/>
        <v>0</v>
      </c>
      <c r="F16" s="157">
        <f t="shared" si="5"/>
        <v>3400</v>
      </c>
    </row>
    <row r="17" spans="1:6" x14ac:dyDescent="0.25">
      <c r="A17" s="155" t="s">
        <v>98</v>
      </c>
      <c r="B17" s="155" t="s">
        <v>97</v>
      </c>
      <c r="C17" s="156">
        <v>3400</v>
      </c>
      <c r="D17" s="156">
        <v>0</v>
      </c>
      <c r="E17" s="157">
        <f t="shared" si="4"/>
        <v>0</v>
      </c>
      <c r="F17" s="157">
        <f t="shared" si="5"/>
        <v>3400</v>
      </c>
    </row>
    <row r="18" spans="1:6" x14ac:dyDescent="0.25">
      <c r="A18" s="155" t="s">
        <v>163</v>
      </c>
      <c r="B18" s="155" t="s">
        <v>164</v>
      </c>
      <c r="C18" s="156">
        <v>3400</v>
      </c>
      <c r="D18" s="156">
        <v>0</v>
      </c>
      <c r="E18" s="157">
        <f t="shared" si="4"/>
        <v>0</v>
      </c>
      <c r="F18" s="157">
        <f t="shared" si="5"/>
        <v>3400</v>
      </c>
    </row>
    <row r="19" spans="1:6" x14ac:dyDescent="0.25">
      <c r="A19" s="155" t="s">
        <v>99</v>
      </c>
      <c r="B19" s="155" t="s">
        <v>100</v>
      </c>
      <c r="C19" s="156">
        <v>1909538.78</v>
      </c>
      <c r="D19" s="156">
        <f>D20+D23+D25</f>
        <v>-116624.69</v>
      </c>
      <c r="E19" s="157">
        <f t="shared" si="4"/>
        <v>-6.1074795244535434</v>
      </c>
      <c r="F19" s="157">
        <f t="shared" si="5"/>
        <v>1792914.09</v>
      </c>
    </row>
    <row r="20" spans="1:6" x14ac:dyDescent="0.25">
      <c r="A20" s="155" t="s">
        <v>101</v>
      </c>
      <c r="B20" s="155" t="s">
        <v>102</v>
      </c>
      <c r="C20" s="156">
        <v>1834373.78</v>
      </c>
      <c r="D20" s="156">
        <f>D21+D22</f>
        <v>-125237.81</v>
      </c>
      <c r="E20" s="157">
        <f t="shared" si="4"/>
        <v>-6.8272786803570646</v>
      </c>
      <c r="F20" s="157">
        <f t="shared" si="5"/>
        <v>1709135.97</v>
      </c>
    </row>
    <row r="21" spans="1:6" ht="25.5" x14ac:dyDescent="0.25">
      <c r="A21" s="155" t="s">
        <v>165</v>
      </c>
      <c r="B21" s="155" t="s">
        <v>166</v>
      </c>
      <c r="C21" s="158">
        <v>1700000</v>
      </c>
      <c r="D21" s="158">
        <v>-125111.03</v>
      </c>
      <c r="E21" s="159">
        <f t="shared" si="4"/>
        <v>-7.359472352941177</v>
      </c>
      <c r="F21" s="159">
        <f t="shared" si="5"/>
        <v>1574888.97</v>
      </c>
    </row>
    <row r="22" spans="1:6" x14ac:dyDescent="0.25">
      <c r="A22" s="155" t="s">
        <v>117</v>
      </c>
      <c r="B22" s="155" t="s">
        <v>116</v>
      </c>
      <c r="C22" s="158">
        <v>134373.78</v>
      </c>
      <c r="D22" s="158">
        <v>-126.78</v>
      </c>
      <c r="E22" s="159">
        <f t="shared" si="4"/>
        <v>-9.4348763575751171E-2</v>
      </c>
      <c r="F22" s="159">
        <f t="shared" si="5"/>
        <v>134247</v>
      </c>
    </row>
    <row r="23" spans="1:6" x14ac:dyDescent="0.25">
      <c r="A23" s="155" t="s">
        <v>103</v>
      </c>
      <c r="B23" s="155" t="s">
        <v>104</v>
      </c>
      <c r="C23" s="156">
        <v>60165</v>
      </c>
      <c r="D23" s="156">
        <v>4213.12</v>
      </c>
      <c r="E23" s="157">
        <f t="shared" si="4"/>
        <v>7.0026094905676057</v>
      </c>
      <c r="F23" s="157">
        <f t="shared" si="5"/>
        <v>64378.12</v>
      </c>
    </row>
    <row r="24" spans="1:6" ht="33" customHeight="1" x14ac:dyDescent="0.25">
      <c r="A24" s="155" t="s">
        <v>167</v>
      </c>
      <c r="B24" s="155" t="s">
        <v>168</v>
      </c>
      <c r="C24" s="158">
        <v>60165</v>
      </c>
      <c r="D24" s="158">
        <v>4213.12</v>
      </c>
      <c r="E24" s="159">
        <f t="shared" si="4"/>
        <v>7.0026094905676057</v>
      </c>
      <c r="F24" s="159">
        <f t="shared" si="5"/>
        <v>64378.12</v>
      </c>
    </row>
    <row r="25" spans="1:6" ht="15" customHeight="1" x14ac:dyDescent="0.25">
      <c r="A25" s="155" t="s">
        <v>105</v>
      </c>
      <c r="B25" s="155" t="s">
        <v>106</v>
      </c>
      <c r="C25" s="156">
        <v>15000</v>
      </c>
      <c r="D25" s="156">
        <v>4400</v>
      </c>
      <c r="E25" s="157">
        <f t="shared" si="4"/>
        <v>29.333333333333332</v>
      </c>
      <c r="F25" s="157">
        <f t="shared" si="5"/>
        <v>19400</v>
      </c>
    </row>
    <row r="26" spans="1:6" x14ac:dyDescent="0.25">
      <c r="A26" s="155" t="s">
        <v>169</v>
      </c>
      <c r="B26" s="155" t="s">
        <v>170</v>
      </c>
      <c r="C26" s="158">
        <v>15000</v>
      </c>
      <c r="D26" s="158">
        <v>4400</v>
      </c>
      <c r="E26" s="159">
        <f t="shared" si="4"/>
        <v>29.333333333333332</v>
      </c>
      <c r="F26" s="159">
        <f t="shared" si="5"/>
        <v>19400</v>
      </c>
    </row>
    <row r="27" spans="1:6" x14ac:dyDescent="0.25">
      <c r="A27" s="160" t="s">
        <v>107</v>
      </c>
      <c r="B27" s="160" t="s">
        <v>108</v>
      </c>
      <c r="C27" s="156">
        <v>1950</v>
      </c>
      <c r="D27" s="156">
        <v>550</v>
      </c>
      <c r="E27" s="157">
        <f t="shared" si="4"/>
        <v>28.205128205128204</v>
      </c>
      <c r="F27" s="157">
        <f t="shared" si="5"/>
        <v>2500</v>
      </c>
    </row>
    <row r="28" spans="1:6" x14ac:dyDescent="0.25">
      <c r="A28" s="161" t="s">
        <v>109</v>
      </c>
      <c r="B28" s="160" t="s">
        <v>108</v>
      </c>
      <c r="C28" s="156">
        <v>1950</v>
      </c>
      <c r="D28" s="156">
        <v>550</v>
      </c>
      <c r="E28" s="157">
        <f t="shared" si="4"/>
        <v>28.205128205128204</v>
      </c>
      <c r="F28" s="157">
        <f t="shared" si="5"/>
        <v>2500</v>
      </c>
    </row>
    <row r="29" spans="1:6" x14ac:dyDescent="0.25">
      <c r="A29" s="161" t="s">
        <v>171</v>
      </c>
      <c r="B29" s="160" t="s">
        <v>172</v>
      </c>
      <c r="C29" s="156">
        <v>1950</v>
      </c>
      <c r="D29" s="156">
        <v>550</v>
      </c>
      <c r="E29" s="157">
        <f t="shared" si="4"/>
        <v>28.205128205128204</v>
      </c>
      <c r="F29" s="157">
        <f t="shared" si="5"/>
        <v>2500</v>
      </c>
    </row>
    <row r="30" spans="1:6" ht="25.5" customHeight="1" x14ac:dyDescent="0.25">
      <c r="A30" s="161" t="s">
        <v>110</v>
      </c>
      <c r="B30" s="162" t="s">
        <v>111</v>
      </c>
      <c r="C30" s="163">
        <v>0</v>
      </c>
      <c r="D30" s="163">
        <v>0</v>
      </c>
      <c r="E30" s="159" t="e">
        <f t="shared" si="4"/>
        <v>#DIV/0!</v>
      </c>
      <c r="F30" s="159">
        <f t="shared" si="5"/>
        <v>0</v>
      </c>
    </row>
    <row r="31" spans="1:6" ht="27" customHeight="1" x14ac:dyDescent="0.25">
      <c r="A31" s="161" t="s">
        <v>113</v>
      </c>
      <c r="B31" s="162" t="s">
        <v>111</v>
      </c>
      <c r="C31" s="163">
        <v>0</v>
      </c>
      <c r="D31" s="163">
        <v>0</v>
      </c>
      <c r="E31" s="159" t="e">
        <f t="shared" si="4"/>
        <v>#DIV/0!</v>
      </c>
      <c r="F31" s="159">
        <f t="shared" si="5"/>
        <v>0</v>
      </c>
    </row>
    <row r="32" spans="1:6" ht="24" customHeight="1" x14ac:dyDescent="0.25">
      <c r="A32" s="161" t="s">
        <v>173</v>
      </c>
      <c r="B32" s="162" t="s">
        <v>112</v>
      </c>
      <c r="C32" s="163">
        <v>0</v>
      </c>
      <c r="D32" s="163">
        <v>0</v>
      </c>
      <c r="E32" s="159" t="e">
        <f t="shared" si="4"/>
        <v>#DIV/0!</v>
      </c>
      <c r="F32" s="159">
        <f t="shared" si="5"/>
        <v>0</v>
      </c>
    </row>
    <row r="33" spans="1:6" ht="15" customHeight="1" x14ac:dyDescent="0.25">
      <c r="A33" s="145" t="s">
        <v>119</v>
      </c>
      <c r="B33" s="146" t="s">
        <v>120</v>
      </c>
      <c r="C33" s="147">
        <v>134373.78</v>
      </c>
      <c r="D33" s="147">
        <f>D34+D46</f>
        <v>-126.7800000000002</v>
      </c>
      <c r="E33" s="148">
        <f t="shared" si="2"/>
        <v>-9.434876357575131E-2</v>
      </c>
      <c r="F33" s="148">
        <f t="shared" si="3"/>
        <v>134247</v>
      </c>
    </row>
    <row r="34" spans="1:6" ht="26.25" x14ac:dyDescent="0.25">
      <c r="A34" s="89" t="s">
        <v>121</v>
      </c>
      <c r="B34" s="90" t="s">
        <v>122</v>
      </c>
      <c r="C34" s="92">
        <v>131373.78</v>
      </c>
      <c r="D34" s="92">
        <f>D35</f>
        <v>2416.2199999999998</v>
      </c>
      <c r="E34" s="91">
        <f t="shared" si="2"/>
        <v>1.8391950052742638</v>
      </c>
      <c r="F34" s="91">
        <f t="shared" si="3"/>
        <v>133790</v>
      </c>
    </row>
    <row r="35" spans="1:6" x14ac:dyDescent="0.25">
      <c r="A35" s="96" t="s">
        <v>117</v>
      </c>
      <c r="B35" s="93" t="s">
        <v>116</v>
      </c>
      <c r="C35" s="95">
        <v>131373.78</v>
      </c>
      <c r="D35" s="95">
        <f>D36</f>
        <v>2416.2199999999998</v>
      </c>
      <c r="E35" s="94">
        <f t="shared" si="2"/>
        <v>1.8391950052742638</v>
      </c>
      <c r="F35" s="94">
        <f t="shared" si="3"/>
        <v>133790</v>
      </c>
    </row>
    <row r="36" spans="1:6" ht="15" customHeight="1" x14ac:dyDescent="0.25">
      <c r="A36" s="51" t="s">
        <v>123</v>
      </c>
      <c r="B36" s="78" t="s">
        <v>31</v>
      </c>
      <c r="C36" s="82">
        <v>131373.78</v>
      </c>
      <c r="D36" s="83">
        <f>D37</f>
        <v>2416.2199999999998</v>
      </c>
      <c r="E36" s="81">
        <f t="shared" si="2"/>
        <v>1.8391950052742638</v>
      </c>
      <c r="F36" s="81">
        <f t="shared" si="3"/>
        <v>133790</v>
      </c>
    </row>
    <row r="37" spans="1:6" ht="15" customHeight="1" x14ac:dyDescent="0.25">
      <c r="A37" s="52" t="s">
        <v>63</v>
      </c>
      <c r="B37" s="78" t="s">
        <v>33</v>
      </c>
      <c r="C37" s="82">
        <v>131373.78</v>
      </c>
      <c r="D37" s="83">
        <v>2416.2199999999998</v>
      </c>
      <c r="E37" s="81">
        <f t="shared" si="2"/>
        <v>1.8391950052742638</v>
      </c>
      <c r="F37" s="81">
        <f t="shared" si="3"/>
        <v>133790</v>
      </c>
    </row>
    <row r="38" spans="1:6" ht="15" customHeight="1" x14ac:dyDescent="0.25">
      <c r="A38" s="52" t="s">
        <v>64</v>
      </c>
      <c r="B38" s="78" t="s">
        <v>71</v>
      </c>
      <c r="C38" s="82">
        <v>0</v>
      </c>
      <c r="D38" s="83">
        <v>0</v>
      </c>
      <c r="E38" s="127" t="e">
        <f t="shared" si="2"/>
        <v>#DIV/0!</v>
      </c>
      <c r="F38" s="81">
        <f t="shared" si="3"/>
        <v>0</v>
      </c>
    </row>
    <row r="39" spans="1:6" ht="15" customHeight="1" x14ac:dyDescent="0.25">
      <c r="A39" s="53" t="s">
        <v>67</v>
      </c>
      <c r="B39" s="78" t="s">
        <v>34</v>
      </c>
      <c r="C39" s="82">
        <v>0</v>
      </c>
      <c r="D39" s="83">
        <v>0</v>
      </c>
      <c r="E39" s="127" t="e">
        <f t="shared" si="2"/>
        <v>#DIV/0!</v>
      </c>
      <c r="F39" s="81">
        <f t="shared" si="3"/>
        <v>0</v>
      </c>
    </row>
    <row r="40" spans="1:6" ht="15" customHeight="1" x14ac:dyDescent="0.25">
      <c r="A40" s="53" t="s">
        <v>69</v>
      </c>
      <c r="B40" s="78" t="s">
        <v>74</v>
      </c>
      <c r="C40" s="82">
        <v>0</v>
      </c>
      <c r="D40" s="82">
        <v>0</v>
      </c>
      <c r="E40" s="127" t="e">
        <f t="shared" si="2"/>
        <v>#DIV/0!</v>
      </c>
      <c r="F40" s="81">
        <f t="shared" si="3"/>
        <v>0</v>
      </c>
    </row>
    <row r="41" spans="1:6" x14ac:dyDescent="0.25">
      <c r="A41" s="89" t="s">
        <v>124</v>
      </c>
      <c r="B41" s="90" t="s">
        <v>125</v>
      </c>
      <c r="C41" s="92">
        <v>0</v>
      </c>
      <c r="D41" s="92">
        <v>0</v>
      </c>
      <c r="E41" s="128" t="e">
        <f t="shared" si="2"/>
        <v>#DIV/0!</v>
      </c>
      <c r="F41" s="91">
        <f t="shared" si="3"/>
        <v>0</v>
      </c>
    </row>
    <row r="42" spans="1:6" x14ac:dyDescent="0.25">
      <c r="A42" s="96" t="s">
        <v>117</v>
      </c>
      <c r="B42" s="93" t="s">
        <v>116</v>
      </c>
      <c r="C42" s="95">
        <v>0</v>
      </c>
      <c r="D42" s="97">
        <v>0</v>
      </c>
      <c r="E42" s="129" t="e">
        <f t="shared" si="2"/>
        <v>#DIV/0!</v>
      </c>
      <c r="F42" s="94">
        <f t="shared" si="3"/>
        <v>0</v>
      </c>
    </row>
    <row r="43" spans="1:6" x14ac:dyDescent="0.25">
      <c r="A43" s="51" t="s">
        <v>67</v>
      </c>
      <c r="B43" s="78" t="s">
        <v>34</v>
      </c>
      <c r="C43" s="82">
        <v>0</v>
      </c>
      <c r="D43" s="83">
        <v>0</v>
      </c>
      <c r="E43" s="127" t="e">
        <f t="shared" si="2"/>
        <v>#DIV/0!</v>
      </c>
      <c r="F43" s="81">
        <f t="shared" si="3"/>
        <v>0</v>
      </c>
    </row>
    <row r="44" spans="1:6" ht="15" customHeight="1" x14ac:dyDescent="0.25">
      <c r="A44" s="52" t="s">
        <v>69</v>
      </c>
      <c r="B44" s="78" t="s">
        <v>74</v>
      </c>
      <c r="C44" s="82">
        <v>0</v>
      </c>
      <c r="D44" s="83">
        <v>0</v>
      </c>
      <c r="E44" s="127" t="e">
        <f t="shared" si="2"/>
        <v>#DIV/0!</v>
      </c>
      <c r="F44" s="81">
        <f t="shared" si="3"/>
        <v>0</v>
      </c>
    </row>
    <row r="45" spans="1:6" ht="15" customHeight="1" x14ac:dyDescent="0.25">
      <c r="A45" s="52" t="s">
        <v>70</v>
      </c>
      <c r="B45" s="78" t="s">
        <v>75</v>
      </c>
      <c r="C45" s="82">
        <v>0</v>
      </c>
      <c r="D45" s="83">
        <v>0</v>
      </c>
      <c r="E45" s="127" t="e">
        <f t="shared" si="2"/>
        <v>#DIV/0!</v>
      </c>
      <c r="F45" s="81">
        <f t="shared" si="3"/>
        <v>0</v>
      </c>
    </row>
    <row r="46" spans="1:6" ht="15" customHeight="1" x14ac:dyDescent="0.25">
      <c r="A46" s="98" t="s">
        <v>126</v>
      </c>
      <c r="B46" s="90" t="s">
        <v>127</v>
      </c>
      <c r="C46" s="92">
        <v>3000</v>
      </c>
      <c r="D46" s="99">
        <f>D47</f>
        <v>-2543</v>
      </c>
      <c r="E46" s="91">
        <f t="shared" si="2"/>
        <v>-84.766666666666666</v>
      </c>
      <c r="F46" s="91">
        <f t="shared" si="3"/>
        <v>457</v>
      </c>
    </row>
    <row r="47" spans="1:6" ht="15" customHeight="1" x14ac:dyDescent="0.25">
      <c r="A47" s="96" t="s">
        <v>117</v>
      </c>
      <c r="B47" s="93" t="s">
        <v>116</v>
      </c>
      <c r="C47" s="94">
        <v>3000</v>
      </c>
      <c r="D47" s="94">
        <f>D48</f>
        <v>-2543</v>
      </c>
      <c r="E47" s="94">
        <f t="shared" si="2"/>
        <v>-84.766666666666666</v>
      </c>
      <c r="F47" s="94">
        <f t="shared" si="3"/>
        <v>457</v>
      </c>
    </row>
    <row r="48" spans="1:6" ht="36.75" customHeight="1" x14ac:dyDescent="0.25">
      <c r="A48" s="49" t="s">
        <v>67</v>
      </c>
      <c r="B48" s="80" t="s">
        <v>34</v>
      </c>
      <c r="C48" s="81">
        <v>3000</v>
      </c>
      <c r="D48" s="81">
        <f>D49</f>
        <v>-2543</v>
      </c>
      <c r="E48" s="81">
        <f t="shared" si="2"/>
        <v>-84.766666666666666</v>
      </c>
      <c r="F48" s="81">
        <f t="shared" si="3"/>
        <v>457</v>
      </c>
    </row>
    <row r="49" spans="1:6" ht="15" customHeight="1" x14ac:dyDescent="0.25">
      <c r="A49" s="49" t="s">
        <v>69</v>
      </c>
      <c r="B49" s="80" t="s">
        <v>74</v>
      </c>
      <c r="C49" s="81">
        <v>3000</v>
      </c>
      <c r="D49" s="81">
        <v>-2543</v>
      </c>
      <c r="E49" s="81">
        <f t="shared" si="2"/>
        <v>-84.766666666666666</v>
      </c>
      <c r="F49" s="81">
        <f t="shared" si="3"/>
        <v>457</v>
      </c>
    </row>
    <row r="50" spans="1:6" ht="15" customHeight="1" x14ac:dyDescent="0.25">
      <c r="A50" s="87" t="s">
        <v>128</v>
      </c>
      <c r="B50" s="88" t="s">
        <v>129</v>
      </c>
      <c r="C50" s="86">
        <v>1801542.5</v>
      </c>
      <c r="D50" s="86">
        <f>D51+D57+D104+D112+D116+D120+D125</f>
        <v>-115082.91</v>
      </c>
      <c r="E50" s="86">
        <f t="shared" si="2"/>
        <v>-6.3880208210464087</v>
      </c>
      <c r="F50" s="86">
        <f t="shared" si="3"/>
        <v>1686459.59</v>
      </c>
    </row>
    <row r="51" spans="1:6" ht="15" customHeight="1" x14ac:dyDescent="0.25">
      <c r="A51" s="100" t="s">
        <v>130</v>
      </c>
      <c r="B51" s="101" t="s">
        <v>131</v>
      </c>
      <c r="C51" s="91">
        <v>2362.5</v>
      </c>
      <c r="D51" s="91">
        <v>0</v>
      </c>
      <c r="E51" s="91">
        <f t="shared" si="2"/>
        <v>0</v>
      </c>
      <c r="F51" s="91">
        <f t="shared" si="3"/>
        <v>2362.5</v>
      </c>
    </row>
    <row r="52" spans="1:6" x14ac:dyDescent="0.25">
      <c r="A52" s="102" t="s">
        <v>92</v>
      </c>
      <c r="B52" s="103" t="s">
        <v>91</v>
      </c>
      <c r="C52" s="94">
        <v>2362.5</v>
      </c>
      <c r="D52" s="94">
        <v>0</v>
      </c>
      <c r="E52" s="94">
        <f t="shared" si="2"/>
        <v>0</v>
      </c>
      <c r="F52" s="94">
        <f t="shared" si="3"/>
        <v>2362.5</v>
      </c>
    </row>
    <row r="53" spans="1:6" x14ac:dyDescent="0.25">
      <c r="A53" s="49" t="s">
        <v>123</v>
      </c>
      <c r="B53" s="80" t="s">
        <v>31</v>
      </c>
      <c r="C53" s="81">
        <v>2362.5</v>
      </c>
      <c r="D53" s="81">
        <v>0</v>
      </c>
      <c r="E53" s="81">
        <f t="shared" si="2"/>
        <v>0</v>
      </c>
      <c r="F53" s="81">
        <f t="shared" si="3"/>
        <v>2362.5</v>
      </c>
    </row>
    <row r="54" spans="1:6" x14ac:dyDescent="0.25">
      <c r="A54" s="49" t="s">
        <v>62</v>
      </c>
      <c r="B54" s="80" t="s">
        <v>32</v>
      </c>
      <c r="C54" s="81">
        <v>120</v>
      </c>
      <c r="D54" s="81">
        <v>0</v>
      </c>
      <c r="E54" s="81">
        <f t="shared" si="2"/>
        <v>0</v>
      </c>
      <c r="F54" s="81">
        <f t="shared" si="3"/>
        <v>120</v>
      </c>
    </row>
    <row r="55" spans="1:6" x14ac:dyDescent="0.25">
      <c r="A55" s="49" t="s">
        <v>63</v>
      </c>
      <c r="B55" s="80" t="s">
        <v>33</v>
      </c>
      <c r="C55" s="81">
        <v>1492.5</v>
      </c>
      <c r="D55" s="81">
        <v>0</v>
      </c>
      <c r="E55" s="81">
        <f t="shared" si="2"/>
        <v>0</v>
      </c>
      <c r="F55" s="81">
        <f t="shared" si="3"/>
        <v>1492.5</v>
      </c>
    </row>
    <row r="56" spans="1:6" ht="30" x14ac:dyDescent="0.25">
      <c r="A56" s="49" t="s">
        <v>65</v>
      </c>
      <c r="B56" s="80" t="s">
        <v>72</v>
      </c>
      <c r="C56" s="81">
        <v>750</v>
      </c>
      <c r="D56" s="81">
        <v>0</v>
      </c>
      <c r="E56" s="81">
        <f t="shared" si="2"/>
        <v>0</v>
      </c>
      <c r="F56" s="81">
        <f t="shared" si="3"/>
        <v>750</v>
      </c>
    </row>
    <row r="57" spans="1:6" x14ac:dyDescent="0.25">
      <c r="A57" s="100" t="s">
        <v>132</v>
      </c>
      <c r="B57" s="101" t="s">
        <v>133</v>
      </c>
      <c r="C57" s="91">
        <v>1781165</v>
      </c>
      <c r="D57" s="91">
        <f>D58+D66+D70+D79+D86+D98</f>
        <v>-115082.91</v>
      </c>
      <c r="E57" s="91">
        <f t="shared" si="2"/>
        <v>-6.4611032666821995</v>
      </c>
      <c r="F57" s="91">
        <f t="shared" si="3"/>
        <v>1666082.09</v>
      </c>
    </row>
    <row r="58" spans="1:6" ht="15" customHeight="1" x14ac:dyDescent="0.25">
      <c r="A58" s="102" t="s">
        <v>162</v>
      </c>
      <c r="B58" s="103" t="s">
        <v>148</v>
      </c>
      <c r="C58" s="94">
        <v>650</v>
      </c>
      <c r="D58" s="94">
        <v>865</v>
      </c>
      <c r="E58" s="94">
        <f t="shared" si="2"/>
        <v>133.07692307692307</v>
      </c>
      <c r="F58" s="94">
        <f t="shared" si="3"/>
        <v>1515</v>
      </c>
    </row>
    <row r="59" spans="1:6" ht="15" customHeight="1" x14ac:dyDescent="0.25">
      <c r="A59" s="49" t="s">
        <v>123</v>
      </c>
      <c r="B59" s="80" t="s">
        <v>31</v>
      </c>
      <c r="C59" s="81">
        <v>650</v>
      </c>
      <c r="D59" s="81">
        <v>787.85</v>
      </c>
      <c r="E59" s="81">
        <f t="shared" si="2"/>
        <v>121.2076923076923</v>
      </c>
      <c r="F59" s="81">
        <f t="shared" si="3"/>
        <v>1437.85</v>
      </c>
    </row>
    <row r="60" spans="1:6" ht="15" customHeight="1" x14ac:dyDescent="0.25">
      <c r="A60" s="49" t="s">
        <v>62</v>
      </c>
      <c r="B60" s="80" t="s">
        <v>32</v>
      </c>
      <c r="C60" s="81">
        <v>0</v>
      </c>
      <c r="D60" s="81">
        <v>0</v>
      </c>
      <c r="E60" s="127" t="e">
        <f t="shared" si="2"/>
        <v>#DIV/0!</v>
      </c>
      <c r="F60" s="81">
        <f t="shared" si="3"/>
        <v>0</v>
      </c>
    </row>
    <row r="61" spans="1:6" x14ac:dyDescent="0.25">
      <c r="A61" s="49" t="s">
        <v>63</v>
      </c>
      <c r="B61" s="80" t="s">
        <v>33</v>
      </c>
      <c r="C61" s="81">
        <v>645</v>
      </c>
      <c r="D61" s="81">
        <v>787.85</v>
      </c>
      <c r="E61" s="127">
        <f t="shared" si="2"/>
        <v>122.14728682170544</v>
      </c>
      <c r="F61" s="81">
        <f t="shared" si="3"/>
        <v>1432.85</v>
      </c>
    </row>
    <row r="62" spans="1:6" x14ac:dyDescent="0.25">
      <c r="A62" s="49" t="s">
        <v>64</v>
      </c>
      <c r="B62" s="80" t="s">
        <v>71</v>
      </c>
      <c r="C62" s="81">
        <v>0</v>
      </c>
      <c r="D62" s="81">
        <v>0</v>
      </c>
      <c r="E62" s="127" t="e">
        <f t="shared" si="2"/>
        <v>#DIV/0!</v>
      </c>
      <c r="F62" s="81">
        <f t="shared" si="3"/>
        <v>0</v>
      </c>
    </row>
    <row r="63" spans="1:6" ht="30" x14ac:dyDescent="0.25">
      <c r="A63" s="49" t="s">
        <v>66</v>
      </c>
      <c r="B63" s="80" t="s">
        <v>73</v>
      </c>
      <c r="C63" s="81">
        <v>5</v>
      </c>
      <c r="D63" s="81">
        <v>0</v>
      </c>
      <c r="E63" s="127">
        <f t="shared" si="2"/>
        <v>0</v>
      </c>
      <c r="F63" s="81">
        <f t="shared" si="3"/>
        <v>5</v>
      </c>
    </row>
    <row r="64" spans="1:6" x14ac:dyDescent="0.25">
      <c r="A64" s="49" t="s">
        <v>67</v>
      </c>
      <c r="B64" s="80" t="s">
        <v>34</v>
      </c>
      <c r="C64" s="81">
        <v>0</v>
      </c>
      <c r="D64" s="81">
        <v>77.150000000000006</v>
      </c>
      <c r="E64" s="127" t="e">
        <f t="shared" si="2"/>
        <v>#DIV/0!</v>
      </c>
      <c r="F64" s="81">
        <f t="shared" si="3"/>
        <v>77.150000000000006</v>
      </c>
    </row>
    <row r="65" spans="1:6" ht="15" customHeight="1" x14ac:dyDescent="0.25">
      <c r="A65" s="49" t="s">
        <v>69</v>
      </c>
      <c r="B65" s="80" t="s">
        <v>74</v>
      </c>
      <c r="C65" s="81">
        <v>0</v>
      </c>
      <c r="D65" s="81">
        <v>77.150000000000006</v>
      </c>
      <c r="E65" s="127" t="e">
        <f t="shared" si="2"/>
        <v>#DIV/0!</v>
      </c>
      <c r="F65" s="81">
        <f t="shared" si="3"/>
        <v>77.150000000000006</v>
      </c>
    </row>
    <row r="66" spans="1:6" ht="15" customHeight="1" x14ac:dyDescent="0.25">
      <c r="A66" s="102" t="s">
        <v>163</v>
      </c>
      <c r="B66" s="103" t="s">
        <v>164</v>
      </c>
      <c r="C66" s="94">
        <v>3400</v>
      </c>
      <c r="D66" s="94">
        <v>0</v>
      </c>
      <c r="E66" s="129">
        <f t="shared" si="2"/>
        <v>0</v>
      </c>
      <c r="F66" s="94">
        <f t="shared" si="3"/>
        <v>3400</v>
      </c>
    </row>
    <row r="67" spans="1:6" ht="15" customHeight="1" x14ac:dyDescent="0.25">
      <c r="A67" s="49" t="s">
        <v>123</v>
      </c>
      <c r="B67" s="80" t="s">
        <v>31</v>
      </c>
      <c r="C67" s="81">
        <v>3400</v>
      </c>
      <c r="D67" s="81">
        <v>0</v>
      </c>
      <c r="E67" s="127">
        <f t="shared" si="2"/>
        <v>0</v>
      </c>
      <c r="F67" s="81">
        <f t="shared" si="3"/>
        <v>3400</v>
      </c>
    </row>
    <row r="68" spans="1:6" ht="15" customHeight="1" x14ac:dyDescent="0.25">
      <c r="A68" s="49" t="s">
        <v>62</v>
      </c>
      <c r="B68" s="80" t="s">
        <v>32</v>
      </c>
      <c r="C68" s="81">
        <v>0</v>
      </c>
      <c r="D68" s="81">
        <v>0</v>
      </c>
      <c r="E68" s="127" t="e">
        <f t="shared" si="2"/>
        <v>#DIV/0!</v>
      </c>
      <c r="F68" s="81">
        <f t="shared" si="3"/>
        <v>0</v>
      </c>
    </row>
    <row r="69" spans="1:6" x14ac:dyDescent="0.25">
      <c r="A69" s="49" t="s">
        <v>63</v>
      </c>
      <c r="B69" s="80" t="s">
        <v>33</v>
      </c>
      <c r="C69" s="81">
        <v>3400</v>
      </c>
      <c r="D69" s="81">
        <v>0</v>
      </c>
      <c r="E69" s="81">
        <f t="shared" si="2"/>
        <v>0</v>
      </c>
      <c r="F69" s="81">
        <f t="shared" si="3"/>
        <v>3400</v>
      </c>
    </row>
    <row r="70" spans="1:6" ht="15" customHeight="1" x14ac:dyDescent="0.25">
      <c r="A70" s="102" t="s">
        <v>165</v>
      </c>
      <c r="B70" s="103" t="s">
        <v>166</v>
      </c>
      <c r="C70" s="94">
        <v>1700000</v>
      </c>
      <c r="D70" s="94">
        <f>D71+D75</f>
        <v>-125111.03</v>
      </c>
      <c r="E70" s="94">
        <f t="shared" si="2"/>
        <v>-7.359472352941177</v>
      </c>
      <c r="F70" s="94">
        <f t="shared" si="3"/>
        <v>1574888.97</v>
      </c>
    </row>
    <row r="71" spans="1:6" x14ac:dyDescent="0.25">
      <c r="A71" s="49" t="s">
        <v>123</v>
      </c>
      <c r="B71" s="80" t="s">
        <v>31</v>
      </c>
      <c r="C71" s="81">
        <v>1699500</v>
      </c>
      <c r="D71" s="81">
        <v>-133246.66</v>
      </c>
      <c r="E71" s="81">
        <f t="shared" si="2"/>
        <v>-7.8403448072962636</v>
      </c>
      <c r="F71" s="81">
        <f t="shared" si="3"/>
        <v>1566253.34</v>
      </c>
    </row>
    <row r="72" spans="1:6" x14ac:dyDescent="0.25">
      <c r="A72" s="49" t="s">
        <v>62</v>
      </c>
      <c r="B72" s="80" t="s">
        <v>32</v>
      </c>
      <c r="C72" s="81">
        <v>1693244</v>
      </c>
      <c r="D72" s="81">
        <v>-134760.67000000001</v>
      </c>
      <c r="E72" s="81">
        <f t="shared" si="2"/>
        <v>-7.9587271533222621</v>
      </c>
      <c r="F72" s="81">
        <f t="shared" si="3"/>
        <v>1558483.33</v>
      </c>
    </row>
    <row r="73" spans="1:6" x14ac:dyDescent="0.25">
      <c r="A73" s="49" t="s">
        <v>63</v>
      </c>
      <c r="B73" s="80" t="s">
        <v>33</v>
      </c>
      <c r="C73" s="81">
        <v>5950</v>
      </c>
      <c r="D73" s="81">
        <v>1487.01</v>
      </c>
      <c r="E73" s="81">
        <f t="shared" si="2"/>
        <v>24.991764705882353</v>
      </c>
      <c r="F73" s="81">
        <f t="shared" si="3"/>
        <v>7437.01</v>
      </c>
    </row>
    <row r="74" spans="1:6" ht="30" customHeight="1" x14ac:dyDescent="0.25">
      <c r="A74" s="49" t="s">
        <v>66</v>
      </c>
      <c r="B74" s="80" t="s">
        <v>73</v>
      </c>
      <c r="C74" s="81">
        <v>306</v>
      </c>
      <c r="D74" s="81">
        <v>27</v>
      </c>
      <c r="E74" s="81">
        <f t="shared" si="2"/>
        <v>8.8235294117647065</v>
      </c>
      <c r="F74" s="81">
        <f t="shared" si="3"/>
        <v>333</v>
      </c>
    </row>
    <row r="75" spans="1:6" ht="30" customHeight="1" x14ac:dyDescent="0.25">
      <c r="A75" s="49" t="s">
        <v>67</v>
      </c>
      <c r="B75" s="80" t="s">
        <v>34</v>
      </c>
      <c r="C75" s="81">
        <v>500</v>
      </c>
      <c r="D75" s="81">
        <v>8135.63</v>
      </c>
      <c r="E75" s="127">
        <f t="shared" si="2"/>
        <v>1627.1260000000002</v>
      </c>
      <c r="F75" s="81">
        <f t="shared" si="3"/>
        <v>8635.630000000001</v>
      </c>
    </row>
    <row r="76" spans="1:6" ht="15" customHeight="1" x14ac:dyDescent="0.25">
      <c r="A76" s="49" t="s">
        <v>68</v>
      </c>
      <c r="B76" s="80" t="s">
        <v>35</v>
      </c>
      <c r="C76" s="81">
        <v>0</v>
      </c>
      <c r="D76" s="81">
        <v>0</v>
      </c>
      <c r="E76" s="127" t="e">
        <f t="shared" si="2"/>
        <v>#DIV/0!</v>
      </c>
      <c r="F76" s="81">
        <f t="shared" si="3"/>
        <v>0</v>
      </c>
    </row>
    <row r="77" spans="1:6" ht="15" customHeight="1" x14ac:dyDescent="0.25">
      <c r="A77" s="49" t="s">
        <v>69</v>
      </c>
      <c r="B77" s="80" t="s">
        <v>74</v>
      </c>
      <c r="C77" s="81">
        <v>500</v>
      </c>
      <c r="D77" s="81">
        <v>8135.63</v>
      </c>
      <c r="E77" s="127">
        <f t="shared" si="2"/>
        <v>1627.1260000000002</v>
      </c>
      <c r="F77" s="81">
        <f t="shared" si="3"/>
        <v>8635.630000000001</v>
      </c>
    </row>
    <row r="78" spans="1:6" ht="15" customHeight="1" x14ac:dyDescent="0.25">
      <c r="A78" s="137">
        <v>92</v>
      </c>
      <c r="B78" s="138" t="s">
        <v>177</v>
      </c>
      <c r="C78" s="139">
        <v>0</v>
      </c>
      <c r="D78" s="139">
        <v>125111.03</v>
      </c>
      <c r="E78" s="140" t="e">
        <f t="shared" si="2"/>
        <v>#DIV/0!</v>
      </c>
      <c r="F78" s="139">
        <f t="shared" si="3"/>
        <v>125111.03</v>
      </c>
    </row>
    <row r="79" spans="1:6" ht="27.75" customHeight="1" x14ac:dyDescent="0.25">
      <c r="A79" s="102" t="s">
        <v>167</v>
      </c>
      <c r="B79" s="103" t="s">
        <v>168</v>
      </c>
      <c r="C79" s="94">
        <v>60165</v>
      </c>
      <c r="D79" s="94">
        <v>4213.12</v>
      </c>
      <c r="E79" s="129">
        <f t="shared" si="2"/>
        <v>7.0026094905676057</v>
      </c>
      <c r="F79" s="94">
        <f t="shared" si="3"/>
        <v>64378.12</v>
      </c>
    </row>
    <row r="80" spans="1:6" ht="28.5" customHeight="1" x14ac:dyDescent="0.25">
      <c r="A80" s="49" t="s">
        <v>123</v>
      </c>
      <c r="B80" s="80" t="s">
        <v>31</v>
      </c>
      <c r="C80" s="81">
        <v>48165</v>
      </c>
      <c r="D80" s="81">
        <v>213.12</v>
      </c>
      <c r="E80" s="127">
        <f t="shared" si="2"/>
        <v>0.44247897851136719</v>
      </c>
      <c r="F80" s="81">
        <f t="shared" si="3"/>
        <v>48378.12</v>
      </c>
    </row>
    <row r="81" spans="1:6" ht="27.75" customHeight="1" x14ac:dyDescent="0.25">
      <c r="A81" s="49" t="s">
        <v>62</v>
      </c>
      <c r="B81" s="80" t="s">
        <v>32</v>
      </c>
      <c r="C81" s="81">
        <v>0</v>
      </c>
      <c r="D81" s="81">
        <v>0</v>
      </c>
      <c r="E81" s="127" t="e">
        <f t="shared" si="2"/>
        <v>#DIV/0!</v>
      </c>
      <c r="F81" s="81">
        <f t="shared" si="3"/>
        <v>0</v>
      </c>
    </row>
    <row r="82" spans="1:6" x14ac:dyDescent="0.25">
      <c r="A82" s="49" t="s">
        <v>63</v>
      </c>
      <c r="B82" s="80" t="s">
        <v>33</v>
      </c>
      <c r="C82" s="81">
        <v>48165</v>
      </c>
      <c r="D82" s="81">
        <v>213.12</v>
      </c>
      <c r="E82" s="127">
        <f t="shared" si="2"/>
        <v>0.44247897851136719</v>
      </c>
      <c r="F82" s="81">
        <f t="shared" si="3"/>
        <v>48378.12</v>
      </c>
    </row>
    <row r="83" spans="1:6" ht="15" customHeight="1" x14ac:dyDescent="0.25">
      <c r="A83" s="49" t="s">
        <v>67</v>
      </c>
      <c r="B83" s="80" t="s">
        <v>34</v>
      </c>
      <c r="C83" s="81">
        <v>12000</v>
      </c>
      <c r="D83" s="81">
        <v>4000</v>
      </c>
      <c r="E83" s="127">
        <f t="shared" si="2"/>
        <v>33.333333333333329</v>
      </c>
      <c r="F83" s="81">
        <f t="shared" si="3"/>
        <v>16000</v>
      </c>
    </row>
    <row r="84" spans="1:6" ht="15" customHeight="1" x14ac:dyDescent="0.25">
      <c r="A84" s="49" t="s">
        <v>69</v>
      </c>
      <c r="B84" s="80" t="s">
        <v>74</v>
      </c>
      <c r="C84" s="81">
        <v>12000</v>
      </c>
      <c r="D84" s="81">
        <v>4000</v>
      </c>
      <c r="E84" s="127">
        <f t="shared" si="2"/>
        <v>33.333333333333329</v>
      </c>
      <c r="F84" s="81">
        <f t="shared" si="3"/>
        <v>16000</v>
      </c>
    </row>
    <row r="85" spans="1:6" ht="15" customHeight="1" x14ac:dyDescent="0.25">
      <c r="A85" s="49" t="s">
        <v>70</v>
      </c>
      <c r="B85" s="80" t="s">
        <v>75</v>
      </c>
      <c r="C85" s="81">
        <v>0</v>
      </c>
      <c r="D85" s="81">
        <v>0</v>
      </c>
      <c r="E85" s="127" t="e">
        <f t="shared" si="2"/>
        <v>#DIV/0!</v>
      </c>
      <c r="F85" s="81">
        <f t="shared" si="3"/>
        <v>0</v>
      </c>
    </row>
    <row r="86" spans="1:6" ht="30.75" customHeight="1" x14ac:dyDescent="0.25">
      <c r="A86" s="102" t="s">
        <v>169</v>
      </c>
      <c r="B86" s="103" t="s">
        <v>176</v>
      </c>
      <c r="C86" s="94">
        <v>15000</v>
      </c>
      <c r="D86" s="94">
        <v>4400</v>
      </c>
      <c r="E86" s="129">
        <f t="shared" si="2"/>
        <v>29.333333333333332</v>
      </c>
      <c r="F86" s="94">
        <f t="shared" si="3"/>
        <v>19400</v>
      </c>
    </row>
    <row r="87" spans="1:6" ht="27.75" customHeight="1" x14ac:dyDescent="0.25">
      <c r="A87" s="49" t="s">
        <v>123</v>
      </c>
      <c r="B87" s="80" t="s">
        <v>31</v>
      </c>
      <c r="C87" s="81">
        <v>2000</v>
      </c>
      <c r="D87" s="81">
        <v>3000</v>
      </c>
      <c r="E87" s="127">
        <f t="shared" si="2"/>
        <v>150</v>
      </c>
      <c r="F87" s="81">
        <f t="shared" si="3"/>
        <v>5000</v>
      </c>
    </row>
    <row r="88" spans="1:6" ht="30" customHeight="1" x14ac:dyDescent="0.25">
      <c r="A88" s="49" t="s">
        <v>62</v>
      </c>
      <c r="B88" s="80" t="s">
        <v>32</v>
      </c>
      <c r="C88" s="81">
        <v>0</v>
      </c>
      <c r="D88" s="81">
        <v>4040.03</v>
      </c>
      <c r="E88" s="127" t="e">
        <f t="shared" si="2"/>
        <v>#DIV/0!</v>
      </c>
      <c r="F88" s="81">
        <f t="shared" si="3"/>
        <v>4040.03</v>
      </c>
    </row>
    <row r="89" spans="1:6" ht="30" customHeight="1" x14ac:dyDescent="0.25">
      <c r="A89" s="49" t="s">
        <v>63</v>
      </c>
      <c r="B89" s="80" t="s">
        <v>33</v>
      </c>
      <c r="C89" s="81">
        <v>2000</v>
      </c>
      <c r="D89" s="81">
        <v>-1040.03</v>
      </c>
      <c r="E89" s="127">
        <f t="shared" si="2"/>
        <v>-52.0015</v>
      </c>
      <c r="F89" s="81">
        <f t="shared" si="3"/>
        <v>959.97</v>
      </c>
    </row>
    <row r="90" spans="1:6" x14ac:dyDescent="0.25">
      <c r="A90" s="49" t="s">
        <v>64</v>
      </c>
      <c r="B90" s="80" t="s">
        <v>71</v>
      </c>
      <c r="C90" s="81">
        <v>0</v>
      </c>
      <c r="D90" s="81">
        <v>0</v>
      </c>
      <c r="E90" s="127" t="e">
        <f t="shared" si="2"/>
        <v>#DIV/0!</v>
      </c>
      <c r="F90" s="81">
        <f t="shared" si="3"/>
        <v>0</v>
      </c>
    </row>
    <row r="91" spans="1:6" ht="15" customHeight="1" x14ac:dyDescent="0.25">
      <c r="A91" s="49" t="s">
        <v>66</v>
      </c>
      <c r="B91" s="80" t="s">
        <v>73</v>
      </c>
      <c r="C91" s="81">
        <v>0</v>
      </c>
      <c r="D91" s="81">
        <v>0</v>
      </c>
      <c r="E91" s="127" t="e">
        <f t="shared" si="2"/>
        <v>#DIV/0!</v>
      </c>
      <c r="F91" s="81">
        <f t="shared" si="3"/>
        <v>0</v>
      </c>
    </row>
    <row r="92" spans="1:6" ht="15" customHeight="1" x14ac:dyDescent="0.25">
      <c r="A92" s="49" t="s">
        <v>67</v>
      </c>
      <c r="B92" s="80" t="s">
        <v>34</v>
      </c>
      <c r="C92" s="81">
        <v>13000</v>
      </c>
      <c r="D92" s="81">
        <v>1400</v>
      </c>
      <c r="E92" s="127">
        <f t="shared" si="2"/>
        <v>10.76923076923077</v>
      </c>
      <c r="F92" s="81">
        <f t="shared" si="3"/>
        <v>14400</v>
      </c>
    </row>
    <row r="93" spans="1:6" ht="15" customHeight="1" x14ac:dyDescent="0.25">
      <c r="A93" s="49" t="s">
        <v>68</v>
      </c>
      <c r="B93" s="80" t="s">
        <v>35</v>
      </c>
      <c r="C93" s="81">
        <v>0</v>
      </c>
      <c r="D93" s="81">
        <v>0</v>
      </c>
      <c r="E93" s="127" t="e">
        <f t="shared" ref="E93:E130" si="6">D93/C93*100</f>
        <v>#DIV/0!</v>
      </c>
      <c r="F93" s="81">
        <f t="shared" ref="F93:F130" si="7">C93+D93</f>
        <v>0</v>
      </c>
    </row>
    <row r="94" spans="1:6" ht="30" x14ac:dyDescent="0.25">
      <c r="A94" s="49" t="s">
        <v>69</v>
      </c>
      <c r="B94" s="80" t="s">
        <v>74</v>
      </c>
      <c r="C94" s="81">
        <v>13000</v>
      </c>
      <c r="D94" s="81">
        <v>1400</v>
      </c>
      <c r="E94" s="127">
        <f t="shared" si="6"/>
        <v>10.76923076923077</v>
      </c>
      <c r="F94" s="81">
        <f t="shared" si="7"/>
        <v>14400</v>
      </c>
    </row>
    <row r="95" spans="1:6" ht="15" customHeight="1" x14ac:dyDescent="0.25">
      <c r="A95" s="49" t="s">
        <v>70</v>
      </c>
      <c r="B95" s="80" t="s">
        <v>75</v>
      </c>
      <c r="C95" s="81">
        <v>0</v>
      </c>
      <c r="D95" s="81">
        <v>0</v>
      </c>
      <c r="E95" s="127" t="e">
        <f t="shared" si="6"/>
        <v>#DIV/0!</v>
      </c>
      <c r="F95" s="81">
        <f t="shared" si="7"/>
        <v>0</v>
      </c>
    </row>
    <row r="96" spans="1:6" ht="15" customHeight="1" x14ac:dyDescent="0.25">
      <c r="A96" s="110">
        <v>9</v>
      </c>
      <c r="B96" s="36" t="s">
        <v>76</v>
      </c>
      <c r="C96" s="81">
        <v>0</v>
      </c>
      <c r="D96" s="81">
        <v>0</v>
      </c>
      <c r="E96" s="127" t="e">
        <f t="shared" si="6"/>
        <v>#DIV/0!</v>
      </c>
      <c r="F96" s="81">
        <f t="shared" si="7"/>
        <v>0</v>
      </c>
    </row>
    <row r="97" spans="1:6" ht="15" customHeight="1" x14ac:dyDescent="0.25">
      <c r="A97" s="110">
        <v>92</v>
      </c>
      <c r="B97" s="36" t="s">
        <v>77</v>
      </c>
      <c r="C97" s="81">
        <v>0</v>
      </c>
      <c r="D97" s="81">
        <v>0</v>
      </c>
      <c r="E97" s="127" t="e">
        <f t="shared" si="6"/>
        <v>#DIV/0!</v>
      </c>
      <c r="F97" s="81">
        <f t="shared" si="7"/>
        <v>0</v>
      </c>
    </row>
    <row r="98" spans="1:6" x14ac:dyDescent="0.25">
      <c r="A98" s="102" t="s">
        <v>171</v>
      </c>
      <c r="B98" s="103" t="s">
        <v>172</v>
      </c>
      <c r="C98" s="94">
        <v>1950</v>
      </c>
      <c r="D98" s="94">
        <v>550</v>
      </c>
      <c r="E98" s="129">
        <f t="shared" si="6"/>
        <v>28.205128205128204</v>
      </c>
      <c r="F98" s="94">
        <f t="shared" si="7"/>
        <v>2500</v>
      </c>
    </row>
    <row r="99" spans="1:6" ht="15" customHeight="1" x14ac:dyDescent="0.25">
      <c r="A99" s="49" t="s">
        <v>123</v>
      </c>
      <c r="B99" s="80" t="s">
        <v>31</v>
      </c>
      <c r="C99" s="81">
        <v>1650</v>
      </c>
      <c r="D99" s="81">
        <v>550</v>
      </c>
      <c r="E99" s="127">
        <f t="shared" si="6"/>
        <v>33.333333333333329</v>
      </c>
      <c r="F99" s="81">
        <f t="shared" si="7"/>
        <v>2200</v>
      </c>
    </row>
    <row r="100" spans="1:6" ht="15" customHeight="1" x14ac:dyDescent="0.25">
      <c r="A100" s="49" t="s">
        <v>63</v>
      </c>
      <c r="B100" s="80" t="s">
        <v>33</v>
      </c>
      <c r="C100" s="81">
        <v>1650</v>
      </c>
      <c r="D100" s="81">
        <v>550</v>
      </c>
      <c r="E100" s="127">
        <f t="shared" si="6"/>
        <v>33.333333333333329</v>
      </c>
      <c r="F100" s="81">
        <f t="shared" si="7"/>
        <v>2200</v>
      </c>
    </row>
    <row r="101" spans="1:6" ht="15" customHeight="1" x14ac:dyDescent="0.25">
      <c r="A101" s="49" t="s">
        <v>67</v>
      </c>
      <c r="B101" s="80" t="s">
        <v>34</v>
      </c>
      <c r="C101" s="81">
        <v>300</v>
      </c>
      <c r="D101" s="81">
        <v>0</v>
      </c>
      <c r="E101" s="127">
        <f t="shared" si="6"/>
        <v>0</v>
      </c>
      <c r="F101" s="81">
        <f t="shared" si="7"/>
        <v>300</v>
      </c>
    </row>
    <row r="102" spans="1:6" ht="15" customHeight="1" x14ac:dyDescent="0.25">
      <c r="A102" s="49" t="s">
        <v>68</v>
      </c>
      <c r="B102" s="80" t="s">
        <v>35</v>
      </c>
      <c r="C102" s="81">
        <v>0</v>
      </c>
      <c r="D102" s="81">
        <v>0</v>
      </c>
      <c r="E102" s="127" t="e">
        <f t="shared" si="6"/>
        <v>#DIV/0!</v>
      </c>
      <c r="F102" s="81">
        <f t="shared" si="7"/>
        <v>0</v>
      </c>
    </row>
    <row r="103" spans="1:6" ht="30" x14ac:dyDescent="0.25">
      <c r="A103" s="49" t="s">
        <v>69</v>
      </c>
      <c r="B103" s="80" t="s">
        <v>74</v>
      </c>
      <c r="C103" s="81">
        <v>300</v>
      </c>
      <c r="D103" s="81">
        <v>0</v>
      </c>
      <c r="E103" s="127">
        <f t="shared" si="6"/>
        <v>0</v>
      </c>
      <c r="F103" s="81">
        <f t="shared" si="7"/>
        <v>300</v>
      </c>
    </row>
    <row r="104" spans="1:6" ht="15" customHeight="1" x14ac:dyDescent="0.25">
      <c r="A104" s="100" t="s">
        <v>134</v>
      </c>
      <c r="B104" s="101" t="s">
        <v>135</v>
      </c>
      <c r="C104" s="91">
        <v>2665</v>
      </c>
      <c r="D104" s="91">
        <v>0</v>
      </c>
      <c r="E104" s="128">
        <f t="shared" si="6"/>
        <v>0</v>
      </c>
      <c r="F104" s="91">
        <f t="shared" si="7"/>
        <v>2665</v>
      </c>
    </row>
    <row r="105" spans="1:6" ht="15" customHeight="1" x14ac:dyDescent="0.25">
      <c r="A105" s="104" t="s">
        <v>92</v>
      </c>
      <c r="B105" s="103" t="s">
        <v>91</v>
      </c>
      <c r="C105" s="94">
        <v>2665</v>
      </c>
      <c r="D105" s="94">
        <v>0</v>
      </c>
      <c r="E105" s="129">
        <f t="shared" si="6"/>
        <v>0</v>
      </c>
      <c r="F105" s="94">
        <f t="shared" si="7"/>
        <v>2665</v>
      </c>
    </row>
    <row r="106" spans="1:6" ht="15" customHeight="1" x14ac:dyDescent="0.25">
      <c r="A106" s="49" t="s">
        <v>123</v>
      </c>
      <c r="B106" s="80" t="s">
        <v>31</v>
      </c>
      <c r="C106" s="81">
        <v>2000</v>
      </c>
      <c r="D106" s="81">
        <v>0</v>
      </c>
      <c r="E106" s="127">
        <f t="shared" si="6"/>
        <v>0</v>
      </c>
      <c r="F106" s="81">
        <f t="shared" si="7"/>
        <v>2000</v>
      </c>
    </row>
    <row r="107" spans="1:6" ht="33.75" customHeight="1" x14ac:dyDescent="0.25">
      <c r="A107" s="49" t="s">
        <v>63</v>
      </c>
      <c r="B107" s="80" t="s">
        <v>33</v>
      </c>
      <c r="C107" s="81">
        <v>2000</v>
      </c>
      <c r="D107" s="81">
        <v>0</v>
      </c>
      <c r="E107" s="127">
        <f t="shared" si="6"/>
        <v>0</v>
      </c>
      <c r="F107" s="81">
        <f t="shared" si="7"/>
        <v>2000</v>
      </c>
    </row>
    <row r="108" spans="1:6" ht="33" customHeight="1" x14ac:dyDescent="0.25">
      <c r="A108" s="49" t="s">
        <v>67</v>
      </c>
      <c r="B108" s="80" t="s">
        <v>34</v>
      </c>
      <c r="C108" s="81">
        <v>665</v>
      </c>
      <c r="D108" s="81">
        <v>0</v>
      </c>
      <c r="E108" s="127">
        <f t="shared" si="6"/>
        <v>0</v>
      </c>
      <c r="F108" s="81">
        <f t="shared" si="7"/>
        <v>665</v>
      </c>
    </row>
    <row r="109" spans="1:6" ht="30" x14ac:dyDescent="0.25">
      <c r="A109" s="49" t="s">
        <v>69</v>
      </c>
      <c r="B109" s="80" t="s">
        <v>74</v>
      </c>
      <c r="C109" s="81">
        <v>665</v>
      </c>
      <c r="D109" s="81">
        <v>0</v>
      </c>
      <c r="E109" s="127">
        <f t="shared" si="6"/>
        <v>0</v>
      </c>
      <c r="F109" s="81">
        <f t="shared" si="7"/>
        <v>665</v>
      </c>
    </row>
    <row r="110" spans="1:6" x14ac:dyDescent="0.25">
      <c r="A110" s="110">
        <v>9</v>
      </c>
      <c r="B110" s="36" t="s">
        <v>76</v>
      </c>
      <c r="C110" s="81">
        <v>0</v>
      </c>
      <c r="D110" s="81">
        <v>0</v>
      </c>
      <c r="E110" s="127" t="e">
        <f t="shared" si="6"/>
        <v>#DIV/0!</v>
      </c>
      <c r="F110" s="81">
        <f t="shared" si="7"/>
        <v>0</v>
      </c>
    </row>
    <row r="111" spans="1:6" x14ac:dyDescent="0.25">
      <c r="A111" s="110">
        <v>92</v>
      </c>
      <c r="B111" s="36" t="s">
        <v>77</v>
      </c>
      <c r="C111" s="81">
        <v>0</v>
      </c>
      <c r="D111" s="81">
        <v>0</v>
      </c>
      <c r="E111" s="127" t="e">
        <f t="shared" si="6"/>
        <v>#DIV/0!</v>
      </c>
      <c r="F111" s="81">
        <f t="shared" si="7"/>
        <v>0</v>
      </c>
    </row>
    <row r="112" spans="1:6" x14ac:dyDescent="0.25">
      <c r="A112" s="100" t="s">
        <v>136</v>
      </c>
      <c r="B112" s="101" t="s">
        <v>137</v>
      </c>
      <c r="C112" s="91">
        <v>0</v>
      </c>
      <c r="D112" s="91">
        <v>0</v>
      </c>
      <c r="E112" s="128" t="e">
        <f t="shared" si="6"/>
        <v>#DIV/0!</v>
      </c>
      <c r="F112" s="91">
        <f t="shared" si="7"/>
        <v>0</v>
      </c>
    </row>
    <row r="113" spans="1:6" x14ac:dyDescent="0.25">
      <c r="A113" s="104" t="s">
        <v>92</v>
      </c>
      <c r="B113" s="103" t="s">
        <v>91</v>
      </c>
      <c r="C113" s="94">
        <v>0</v>
      </c>
      <c r="D113" s="94">
        <v>0</v>
      </c>
      <c r="E113" s="129" t="e">
        <f t="shared" si="6"/>
        <v>#DIV/0!</v>
      </c>
      <c r="F113" s="94">
        <f t="shared" si="7"/>
        <v>0</v>
      </c>
    </row>
    <row r="114" spans="1:6" x14ac:dyDescent="0.25">
      <c r="A114" s="49" t="s">
        <v>123</v>
      </c>
      <c r="B114" s="80" t="s">
        <v>31</v>
      </c>
      <c r="C114" s="81">
        <v>0</v>
      </c>
      <c r="D114" s="81">
        <v>0</v>
      </c>
      <c r="E114" s="127" t="e">
        <f t="shared" si="6"/>
        <v>#DIV/0!</v>
      </c>
      <c r="F114" s="81">
        <f t="shared" si="7"/>
        <v>0</v>
      </c>
    </row>
    <row r="115" spans="1:6" x14ac:dyDescent="0.25">
      <c r="A115" s="49" t="s">
        <v>63</v>
      </c>
      <c r="B115" s="80" t="s">
        <v>33</v>
      </c>
      <c r="C115" s="81">
        <v>0</v>
      </c>
      <c r="D115" s="81">
        <v>0</v>
      </c>
      <c r="E115" s="127" t="e">
        <f t="shared" si="6"/>
        <v>#DIV/0!</v>
      </c>
      <c r="F115" s="81">
        <f t="shared" si="7"/>
        <v>0</v>
      </c>
    </row>
    <row r="116" spans="1:6" x14ac:dyDescent="0.25">
      <c r="A116" s="100" t="s">
        <v>138</v>
      </c>
      <c r="B116" s="101" t="s">
        <v>139</v>
      </c>
      <c r="C116" s="91">
        <v>300</v>
      </c>
      <c r="D116" s="91">
        <v>0</v>
      </c>
      <c r="E116" s="128">
        <f t="shared" si="6"/>
        <v>0</v>
      </c>
      <c r="F116" s="91">
        <f t="shared" si="7"/>
        <v>300</v>
      </c>
    </row>
    <row r="117" spans="1:6" x14ac:dyDescent="0.25">
      <c r="A117" s="104" t="s">
        <v>92</v>
      </c>
      <c r="B117" s="103" t="s">
        <v>91</v>
      </c>
      <c r="C117" s="94">
        <v>300</v>
      </c>
      <c r="D117" s="94">
        <v>0</v>
      </c>
      <c r="E117" s="129">
        <f t="shared" si="6"/>
        <v>0</v>
      </c>
      <c r="F117" s="94">
        <f t="shared" si="7"/>
        <v>300</v>
      </c>
    </row>
    <row r="118" spans="1:6" x14ac:dyDescent="0.25">
      <c r="A118" s="49" t="s">
        <v>123</v>
      </c>
      <c r="B118" s="80" t="s">
        <v>31</v>
      </c>
      <c r="C118" s="81">
        <v>300</v>
      </c>
      <c r="D118" s="81">
        <v>0</v>
      </c>
      <c r="E118" s="127">
        <f t="shared" si="6"/>
        <v>0</v>
      </c>
      <c r="F118" s="81">
        <f t="shared" si="7"/>
        <v>300</v>
      </c>
    </row>
    <row r="119" spans="1:6" x14ac:dyDescent="0.25">
      <c r="A119" s="49" t="s">
        <v>63</v>
      </c>
      <c r="B119" s="80" t="s">
        <v>33</v>
      </c>
      <c r="C119" s="81">
        <v>300</v>
      </c>
      <c r="D119" s="81">
        <v>0</v>
      </c>
      <c r="E119" s="127">
        <f t="shared" si="6"/>
        <v>0</v>
      </c>
      <c r="F119" s="81">
        <f t="shared" si="7"/>
        <v>300</v>
      </c>
    </row>
    <row r="120" spans="1:6" ht="30" x14ac:dyDescent="0.25">
      <c r="A120" s="100" t="s">
        <v>174</v>
      </c>
      <c r="B120" s="101" t="s">
        <v>175</v>
      </c>
      <c r="C120" s="91">
        <v>0</v>
      </c>
      <c r="D120" s="91">
        <v>0</v>
      </c>
      <c r="E120" s="128" t="e">
        <f t="shared" ref="E120:E124" si="8">D120/C120*100</f>
        <v>#DIV/0!</v>
      </c>
      <c r="F120" s="91">
        <f t="shared" ref="F120:F124" si="9">C120+D120</f>
        <v>0</v>
      </c>
    </row>
    <row r="121" spans="1:6" x14ac:dyDescent="0.25">
      <c r="A121" s="104" t="s">
        <v>92</v>
      </c>
      <c r="B121" s="103" t="s">
        <v>91</v>
      </c>
      <c r="C121" s="94">
        <v>0</v>
      </c>
      <c r="D121" s="94">
        <v>0</v>
      </c>
      <c r="E121" s="129" t="e">
        <f t="shared" si="8"/>
        <v>#DIV/0!</v>
      </c>
      <c r="F121" s="94">
        <f t="shared" si="9"/>
        <v>0</v>
      </c>
    </row>
    <row r="122" spans="1:6" x14ac:dyDescent="0.25">
      <c r="A122" s="49" t="s">
        <v>123</v>
      </c>
      <c r="B122" s="80" t="s">
        <v>31</v>
      </c>
      <c r="C122" s="81">
        <v>0</v>
      </c>
      <c r="D122" s="81">
        <v>0</v>
      </c>
      <c r="E122" s="127" t="e">
        <f t="shared" si="8"/>
        <v>#DIV/0!</v>
      </c>
      <c r="F122" s="81">
        <f t="shared" si="9"/>
        <v>0</v>
      </c>
    </row>
    <row r="123" spans="1:6" x14ac:dyDescent="0.25">
      <c r="A123" s="110">
        <v>31</v>
      </c>
      <c r="B123" s="80" t="s">
        <v>32</v>
      </c>
      <c r="C123" s="81">
        <v>0</v>
      </c>
      <c r="D123" s="81">
        <v>0</v>
      </c>
      <c r="E123" s="127" t="e">
        <f t="shared" si="8"/>
        <v>#DIV/0!</v>
      </c>
      <c r="F123" s="81">
        <f t="shared" si="9"/>
        <v>0</v>
      </c>
    </row>
    <row r="124" spans="1:6" x14ac:dyDescent="0.25">
      <c r="A124" s="110">
        <v>32</v>
      </c>
      <c r="B124" s="80" t="s">
        <v>33</v>
      </c>
      <c r="C124" s="81">
        <v>0</v>
      </c>
      <c r="D124" s="81">
        <v>0</v>
      </c>
      <c r="E124" s="127" t="e">
        <f t="shared" si="8"/>
        <v>#DIV/0!</v>
      </c>
      <c r="F124" s="81">
        <f t="shared" si="9"/>
        <v>0</v>
      </c>
    </row>
    <row r="125" spans="1:6" ht="30" x14ac:dyDescent="0.25">
      <c r="A125" s="100" t="s">
        <v>140</v>
      </c>
      <c r="B125" s="101" t="s">
        <v>141</v>
      </c>
      <c r="C125" s="91">
        <v>15050</v>
      </c>
      <c r="D125" s="91">
        <v>0</v>
      </c>
      <c r="E125" s="128">
        <f t="shared" si="6"/>
        <v>0</v>
      </c>
      <c r="F125" s="91">
        <f t="shared" si="7"/>
        <v>15050</v>
      </c>
    </row>
    <row r="126" spans="1:6" x14ac:dyDescent="0.25">
      <c r="A126" s="104" t="s">
        <v>92</v>
      </c>
      <c r="B126" s="103" t="s">
        <v>91</v>
      </c>
      <c r="C126" s="94">
        <v>15050</v>
      </c>
      <c r="D126" s="94">
        <v>0</v>
      </c>
      <c r="E126" s="129">
        <f t="shared" si="6"/>
        <v>0</v>
      </c>
      <c r="F126" s="94">
        <f t="shared" si="7"/>
        <v>15050</v>
      </c>
    </row>
    <row r="127" spans="1:6" x14ac:dyDescent="0.25">
      <c r="A127" s="49" t="s">
        <v>123</v>
      </c>
      <c r="B127" s="80" t="s">
        <v>31</v>
      </c>
      <c r="C127" s="81">
        <v>11550</v>
      </c>
      <c r="D127" s="81">
        <v>0</v>
      </c>
      <c r="E127" s="127">
        <f t="shared" si="6"/>
        <v>0</v>
      </c>
      <c r="F127" s="81">
        <f t="shared" si="7"/>
        <v>11550</v>
      </c>
    </row>
    <row r="128" spans="1:6" x14ac:dyDescent="0.25">
      <c r="A128" s="49" t="s">
        <v>63</v>
      </c>
      <c r="B128" s="80" t="s">
        <v>33</v>
      </c>
      <c r="C128" s="81">
        <v>11550</v>
      </c>
      <c r="D128" s="81">
        <v>0</v>
      </c>
      <c r="E128" s="127">
        <f t="shared" si="6"/>
        <v>0</v>
      </c>
      <c r="F128" s="81">
        <f t="shared" si="7"/>
        <v>11550</v>
      </c>
    </row>
    <row r="129" spans="1:6" x14ac:dyDescent="0.25">
      <c r="A129" s="49" t="s">
        <v>67</v>
      </c>
      <c r="B129" s="80" t="s">
        <v>34</v>
      </c>
      <c r="C129" s="81">
        <v>3500</v>
      </c>
      <c r="D129" s="81">
        <v>0</v>
      </c>
      <c r="E129" s="127">
        <f t="shared" si="6"/>
        <v>0</v>
      </c>
      <c r="F129" s="81">
        <f t="shared" si="7"/>
        <v>3500</v>
      </c>
    </row>
    <row r="130" spans="1:6" ht="30" x14ac:dyDescent="0.25">
      <c r="A130" s="49" t="s">
        <v>69</v>
      </c>
      <c r="B130" s="80" t="s">
        <v>74</v>
      </c>
      <c r="C130" s="81">
        <v>3500</v>
      </c>
      <c r="D130" s="81">
        <v>0</v>
      </c>
      <c r="E130" s="127">
        <f t="shared" si="6"/>
        <v>0</v>
      </c>
      <c r="F130" s="81">
        <f t="shared" si="7"/>
        <v>3500</v>
      </c>
    </row>
  </sheetData>
  <mergeCells count="2">
    <mergeCell ref="A2:E2"/>
    <mergeCell ref="A10:B10"/>
  </mergeCells>
  <phoneticPr fontId="29" type="noConversion"/>
  <pageMargins left="0.7" right="0.7" top="0.75" bottom="0.75" header="0.3" footer="0.3"/>
  <pageSetup paperSize="9" scale="79" fitToHeight="0" orientation="landscape" horizontalDpi="4294967293" r:id="rId1"/>
  <rowBreaks count="4" manualBreakCount="4">
    <brk id="32" max="5" man="1"/>
    <brk id="49" max="5" man="1"/>
    <brk id="78" max="5" man="1"/>
    <brk id="10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E260-B206-4D99-B05D-053A8B057E6C}">
  <dimension ref="A3:F18"/>
  <sheetViews>
    <sheetView workbookViewId="0">
      <selection activeCell="B26" sqref="B26"/>
    </sheetView>
  </sheetViews>
  <sheetFormatPr defaultRowHeight="15" x14ac:dyDescent="0.25"/>
  <cols>
    <col min="1" max="1" width="11.7109375" bestFit="1" customWidth="1"/>
    <col min="2" max="2" width="32" customWidth="1"/>
    <col min="4" max="4" width="22.85546875" customWidth="1"/>
  </cols>
  <sheetData>
    <row r="3" spans="1:6" x14ac:dyDescent="0.25">
      <c r="A3" s="121" t="s">
        <v>151</v>
      </c>
      <c r="B3" s="152" t="s">
        <v>186</v>
      </c>
      <c r="F3" s="122"/>
    </row>
    <row r="4" spans="1:6" x14ac:dyDescent="0.25">
      <c r="A4" s="121" t="s">
        <v>152</v>
      </c>
      <c r="B4" s="153" t="s">
        <v>187</v>
      </c>
      <c r="F4" s="122"/>
    </row>
    <row r="5" spans="1:6" x14ac:dyDescent="0.25">
      <c r="A5" s="121"/>
      <c r="F5" s="122"/>
    </row>
    <row r="6" spans="1:6" x14ac:dyDescent="0.25">
      <c r="A6" s="121" t="s">
        <v>153</v>
      </c>
      <c r="B6" s="123"/>
      <c r="F6" s="122"/>
    </row>
    <row r="7" spans="1:6" x14ac:dyDescent="0.25">
      <c r="A7" s="124"/>
    </row>
    <row r="8" spans="1:6" x14ac:dyDescent="0.25">
      <c r="A8" s="124"/>
    </row>
    <row r="9" spans="1:6" x14ac:dyDescent="0.25">
      <c r="A9" s="195" t="s">
        <v>149</v>
      </c>
      <c r="B9" s="195"/>
      <c r="D9" s="195" t="s">
        <v>150</v>
      </c>
      <c r="E9" s="195"/>
    </row>
    <row r="10" spans="1:6" x14ac:dyDescent="0.25">
      <c r="A10" s="124"/>
    </row>
    <row r="11" spans="1:6" x14ac:dyDescent="0.25">
      <c r="A11" s="195" t="s">
        <v>154</v>
      </c>
      <c r="B11" s="195"/>
      <c r="D11" s="195" t="s">
        <v>155</v>
      </c>
      <c r="E11" s="195"/>
    </row>
    <row r="12" spans="1:6" x14ac:dyDescent="0.25">
      <c r="A12" s="124"/>
    </row>
    <row r="13" spans="1:6" x14ac:dyDescent="0.25">
      <c r="A13" s="124"/>
    </row>
    <row r="14" spans="1:6" x14ac:dyDescent="0.25">
      <c r="A14" s="124"/>
    </row>
    <row r="15" spans="1:6" x14ac:dyDescent="0.25">
      <c r="A15" s="124"/>
      <c r="B15" s="195" t="s">
        <v>156</v>
      </c>
      <c r="C15" s="195"/>
      <c r="D15" s="195"/>
    </row>
    <row r="16" spans="1:6" x14ac:dyDescent="0.25">
      <c r="A16" s="124"/>
    </row>
    <row r="17" spans="1:4" x14ac:dyDescent="0.25">
      <c r="A17" s="124"/>
      <c r="B17" s="195" t="s">
        <v>157</v>
      </c>
      <c r="C17" s="195"/>
      <c r="D17" s="195"/>
    </row>
    <row r="18" spans="1:4" x14ac:dyDescent="0.25">
      <c r="A18" s="124"/>
    </row>
  </sheetData>
  <mergeCells count="6">
    <mergeCell ref="B17:D17"/>
    <mergeCell ref="A9:B9"/>
    <mergeCell ref="D9:E9"/>
    <mergeCell ref="A11:B11"/>
    <mergeCell ref="D11:E11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 Sažetak</vt:lpstr>
      <vt:lpstr> Račun prihoda i rashoda</vt:lpstr>
      <vt:lpstr> Račun financiranja</vt:lpstr>
      <vt:lpstr>Posebni dio</vt:lpstr>
      <vt:lpstr>List1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